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tungi\Desktop\Nilinde weekly back up documents\RFA Process\RFA II\posting documents\"/>
    </mc:Choice>
  </mc:AlternateContent>
  <bookViews>
    <workbookView xWindow="0" yWindow="0" windowWidth="20490" windowHeight="7455" activeTab="1"/>
  </bookViews>
  <sheets>
    <sheet name="Summary" sheetId="8" r:id="rId1"/>
    <sheet name="Detailed Budget" sheetId="7" r:id="rId2"/>
    <sheet name="Sheet1" sheetId="2" state="hidden" r:id="rId3"/>
    <sheet name="Detailed Activities" sheetId="3" state="hidden" r:id="rId4"/>
    <sheet name="Activities Cost Breakdown" sheetId="5" state="hidden" r:id="rId5"/>
    <sheet name="Activities Breakdown Template" sheetId="4" r:id="rId6"/>
  </sheets>
  <externalReferences>
    <externalReference r:id="rId7"/>
    <externalReference r:id="rId8"/>
    <externalReference r:id="rId9"/>
    <externalReference r:id="rId10"/>
  </externalReferences>
  <definedNames>
    <definedName name="Cost">#REF!</definedName>
    <definedName name="CurrencyCodes">'[1]2.0 Cover Page'!$C$43:$D$57</definedName>
    <definedName name="EV__LASTREFTIME__" hidden="1">40987.6451273148</definedName>
    <definedName name="INFO_EXE_SERVER_PATH" hidden="1">"C:\Program Files\Pastel Evolution\BICEVOLUTION.EXE"</definedName>
    <definedName name="INFO_INSTANCE_ID" hidden="1">"0"</definedName>
    <definedName name="INFO_INSTANCE_NAME" hidden="1">"m2m financial summary_20081021_16_32_55_3232.xls"</definedName>
    <definedName name="INFO_REPORT_CODE" hidden="1">"E4-GL01-BR1"</definedName>
    <definedName name="INFO_REPORT_ID" hidden="1">"121"</definedName>
    <definedName name="INFO_REPORT_NAME" hidden="1">"m2m financial summary"</definedName>
    <definedName name="INFO_RUN_USER" hidden="1">""</definedName>
    <definedName name="INFO_RUN_WORKSTATION" hidden="1">"BRONWEN5720"</definedName>
    <definedName name="Macro">#REF!</definedName>
    <definedName name="Micro">#REF!</definedName>
    <definedName name="Objective">#REF!</definedName>
    <definedName name="_xlnm.Print_Area" localSheetId="1">'Detailed Budget'!$I$101:$J$105</definedName>
    <definedName name="_xlnm.Print_Area">#REF!</definedName>
    <definedName name="_xlnm.Print_Titles">#N/A</definedName>
    <definedName name="ResponseList">'[2]Cover Page'!$C$68:$C$69</definedName>
    <definedName name="SR">#REF!</definedName>
    <definedName name="SRs">#REF!</definedName>
    <definedName name="Status">'[3]Staff Renumeration Breakdown'!#REF!</definedName>
    <definedName name="SV_AUTO_CONN_CATALOG" hidden="1">"m2m2008Master"</definedName>
    <definedName name="SV_AUTO_CONN_SERVER" hidden="1">"m2msrvfs"</definedName>
    <definedName name="SV_ENCPT_AUTO_CONN_PASSWORD" hidden="1">"083096084083070121098"</definedName>
    <definedName name="SV_ENCPT_AUTO_CONN_USER" hidden="1">"095094088070084121098"</definedName>
    <definedName name="SV_ENCPT_EVOCOMMON_PASSWORD" hidden="1">"083096084083070121098"</definedName>
    <definedName name="SV_ENCPT_EVOCOMMON_USER" hidden="1">"095094088070084121098"</definedName>
    <definedName name="SV_ENCPT_LOGON_PWD" hidden="1">"078104085088070"</definedName>
    <definedName name="SV_ENCPT_LOGON_USER" hidden="1">"095094088070084"</definedName>
    <definedName name="SV_EVOCOMMON_CATALOG" hidden="1">"EvolutionCommon"</definedName>
    <definedName name="SV_EVOCOMMON_SERVER" hidden="1">"m2msrvfs"</definedName>
    <definedName name="SV_REPORT_CODE" hidden="1">"E4-GL01-BR1"</definedName>
    <definedName name="SV_REPORT_ID" hidden="1">"121"</definedName>
    <definedName name="SV_REPORT_NAME" hidden="1">"m2m financial summary"</definedName>
    <definedName name="SV_SOLUTION_ID" hidden="1">"2"</definedName>
    <definedName name="ValidGrade">[4]Validation!$C$4:$C$11</definedName>
  </definedNames>
  <calcPr calcId="152511"/>
</workbook>
</file>

<file path=xl/calcChain.xml><?xml version="1.0" encoding="utf-8"?>
<calcChain xmlns="http://schemas.openxmlformats.org/spreadsheetml/2006/main">
  <c r="J16" i="7" l="1"/>
  <c r="G17" i="7"/>
  <c r="G8" i="4"/>
  <c r="G94" i="7"/>
  <c r="F56" i="7"/>
  <c r="H28" i="7" l="1"/>
  <c r="H27" i="7"/>
  <c r="G28" i="7" l="1"/>
  <c r="G27" i="7"/>
  <c r="G16" i="7"/>
  <c r="I16" i="7" s="1"/>
  <c r="G15" i="7"/>
  <c r="G97" i="7"/>
  <c r="I97" i="7" s="1"/>
  <c r="G96" i="7"/>
  <c r="I96" i="7" s="1"/>
  <c r="I94" i="7"/>
  <c r="C13" i="8"/>
  <c r="C12" i="8"/>
  <c r="C11" i="8"/>
  <c r="J105" i="7"/>
  <c r="J102" i="7"/>
  <c r="J97" i="7"/>
  <c r="J96" i="7"/>
  <c r="J95" i="7"/>
  <c r="J94" i="7"/>
  <c r="J93" i="7"/>
  <c r="J92" i="7"/>
  <c r="J91" i="7"/>
  <c r="J90" i="7"/>
  <c r="J70" i="7"/>
  <c r="J51" i="7"/>
  <c r="J46" i="7"/>
  <c r="J45" i="7"/>
  <c r="J39" i="7"/>
  <c r="J38" i="7"/>
  <c r="J35" i="7"/>
  <c r="J15" i="7"/>
  <c r="J23" i="7" s="1"/>
  <c r="J41" i="7" l="1"/>
  <c r="J48" i="7"/>
  <c r="G95" i="7"/>
  <c r="I95" i="7" s="1"/>
  <c r="G93" i="7"/>
  <c r="I93" i="7" s="1"/>
  <c r="G92" i="7"/>
  <c r="I92" i="7" s="1"/>
  <c r="G91" i="7"/>
  <c r="I91" i="7" s="1"/>
  <c r="G90" i="7"/>
  <c r="I90" i="7" s="1"/>
  <c r="G73" i="7"/>
  <c r="I73" i="7" s="1"/>
  <c r="G72" i="7"/>
  <c r="I72" i="7" s="1"/>
  <c r="G56" i="7"/>
  <c r="I56" i="7" s="1"/>
  <c r="G18" i="7"/>
  <c r="G71" i="7" l="1"/>
  <c r="I71" i="7" s="1"/>
  <c r="G62" i="4"/>
  <c r="G29" i="4"/>
  <c r="G28" i="4"/>
  <c r="G17" i="4"/>
  <c r="G102" i="7" l="1"/>
  <c r="I102" i="7" s="1"/>
  <c r="C31" i="4"/>
  <c r="G84" i="4"/>
  <c r="G68" i="4"/>
  <c r="G63" i="4"/>
  <c r="G61" i="4"/>
  <c r="G51" i="4"/>
  <c r="G47" i="4"/>
  <c r="G48" i="4"/>
  <c r="G49" i="4"/>
  <c r="G50" i="4"/>
  <c r="G40" i="4"/>
  <c r="G30" i="4"/>
  <c r="G18" i="4"/>
  <c r="G19" i="4"/>
  <c r="G20" i="4"/>
  <c r="G10" i="4"/>
  <c r="G64" i="4" l="1"/>
  <c r="I18" i="7" l="1"/>
  <c r="G19" i="7"/>
  <c r="I19" i="7" s="1"/>
  <c r="G20" i="7"/>
  <c r="I20" i="7" s="1"/>
  <c r="G21" i="7"/>
  <c r="I21" i="7" s="1"/>
  <c r="D26" i="3"/>
  <c r="D25" i="3"/>
  <c r="E45" i="3"/>
  <c r="I45" i="3" s="1"/>
  <c r="U22" i="3"/>
  <c r="Q22" i="3"/>
  <c r="M22" i="3"/>
  <c r="Q52" i="3"/>
  <c r="I52" i="3"/>
  <c r="I70" i="7"/>
  <c r="G91" i="4"/>
  <c r="G90" i="4"/>
  <c r="G89" i="4"/>
  <c r="G83" i="4"/>
  <c r="G78" i="4"/>
  <c r="G77" i="4"/>
  <c r="G72" i="4"/>
  <c r="G67" i="4"/>
  <c r="G69" i="4" s="1"/>
  <c r="G46" i="4"/>
  <c r="G45" i="4"/>
  <c r="G39" i="4"/>
  <c r="G38" i="4"/>
  <c r="G32" i="4"/>
  <c r="G27" i="4"/>
  <c r="G26" i="4"/>
  <c r="G16" i="4"/>
  <c r="G21" i="4" s="1"/>
  <c r="G11" i="4"/>
  <c r="G9" i="4"/>
  <c r="M45" i="3" l="1"/>
  <c r="Q45" i="3"/>
  <c r="U45" i="3"/>
  <c r="G12" i="4"/>
  <c r="U52" i="3"/>
  <c r="M52" i="3"/>
  <c r="G70" i="7"/>
  <c r="B13" i="8" l="1"/>
  <c r="D13" i="8" s="1"/>
  <c r="G31" i="4"/>
  <c r="D46" i="3" l="1"/>
  <c r="D17" i="3"/>
  <c r="D16" i="3"/>
  <c r="D18" i="3"/>
  <c r="D42" i="3"/>
  <c r="D43" i="3"/>
  <c r="E36" i="3"/>
  <c r="D36" i="3"/>
  <c r="D29" i="3"/>
  <c r="E21" i="3"/>
  <c r="D44" i="3"/>
  <c r="D45" i="3"/>
  <c r="D31" i="3"/>
  <c r="M36" i="3" l="1"/>
  <c r="Q36" i="3"/>
  <c r="U36" i="3"/>
  <c r="M21" i="3"/>
  <c r="Q21" i="3"/>
  <c r="U21" i="3"/>
  <c r="E23" i="7" l="1"/>
  <c r="G29" i="7"/>
  <c r="D50" i="3"/>
  <c r="D52" i="3"/>
  <c r="D51" i="3"/>
  <c r="E51" i="3"/>
  <c r="J52" i="3"/>
  <c r="J45" i="3"/>
  <c r="D40" i="3"/>
  <c r="D39" i="3"/>
  <c r="D38" i="3"/>
  <c r="D37" i="3"/>
  <c r="D41" i="3"/>
  <c r="E41" i="3"/>
  <c r="E32" i="3"/>
  <c r="D30" i="3"/>
  <c r="D28" i="3"/>
  <c r="G85" i="4"/>
  <c r="E27" i="3"/>
  <c r="D24" i="3"/>
  <c r="D23" i="3"/>
  <c r="D21" i="3"/>
  <c r="D20" i="3"/>
  <c r="D19" i="3"/>
  <c r="E24" i="3"/>
  <c r="E17" i="3"/>
  <c r="I45" i="5"/>
  <c r="E47" i="5"/>
  <c r="I48" i="5"/>
  <c r="I46" i="5"/>
  <c r="E50" i="5"/>
  <c r="I50" i="5" s="1"/>
  <c r="I51" i="5" s="1"/>
  <c r="J51" i="5" s="1"/>
  <c r="E97" i="5"/>
  <c r="I97" i="5" s="1"/>
  <c r="E96" i="5"/>
  <c r="I96" i="5" s="1"/>
  <c r="E95" i="5"/>
  <c r="I95" i="5" s="1"/>
  <c r="E83" i="5"/>
  <c r="I83" i="5" s="1"/>
  <c r="E89" i="5"/>
  <c r="I89" i="5" s="1"/>
  <c r="E107" i="5"/>
  <c r="I107" i="5" s="1"/>
  <c r="I108" i="5" s="1"/>
  <c r="J109" i="5" s="1"/>
  <c r="E99" i="5"/>
  <c r="I99" i="5" s="1"/>
  <c r="I100" i="5" s="1"/>
  <c r="J101" i="5" s="1"/>
  <c r="E92" i="5"/>
  <c r="I92" i="5" s="1"/>
  <c r="E91" i="5"/>
  <c r="I91" i="5" s="1"/>
  <c r="E90" i="5"/>
  <c r="I90" i="5" s="1"/>
  <c r="E88" i="5"/>
  <c r="I88" i="5" s="1"/>
  <c r="E87" i="5"/>
  <c r="I87" i="5" s="1"/>
  <c r="E79" i="5"/>
  <c r="I79" i="5" s="1"/>
  <c r="E78" i="5"/>
  <c r="I78" i="5" s="1"/>
  <c r="E76" i="5"/>
  <c r="I76" i="5" s="1"/>
  <c r="E77" i="5"/>
  <c r="I77" i="5" s="1"/>
  <c r="E75" i="5"/>
  <c r="I75" i="5" s="1"/>
  <c r="E72" i="5"/>
  <c r="I72" i="5" s="1"/>
  <c r="I73" i="5" s="1"/>
  <c r="J74" i="5" s="1"/>
  <c r="E69" i="5"/>
  <c r="I69" i="5" s="1"/>
  <c r="E68" i="5"/>
  <c r="I68" i="5" s="1"/>
  <c r="E67" i="5"/>
  <c r="I67" i="5" s="1"/>
  <c r="E66" i="5"/>
  <c r="I66" i="5" s="1"/>
  <c r="E65" i="5"/>
  <c r="I65" i="5" s="1"/>
  <c r="E64" i="5"/>
  <c r="I64" i="5" s="1"/>
  <c r="E61" i="5"/>
  <c r="I61" i="5" s="1"/>
  <c r="E60" i="5"/>
  <c r="I60" i="5" s="1"/>
  <c r="E59" i="5"/>
  <c r="I59" i="5" s="1"/>
  <c r="E58" i="5"/>
  <c r="I58" i="5" s="1"/>
  <c r="E57" i="5"/>
  <c r="I57" i="5" s="1"/>
  <c r="E56" i="5"/>
  <c r="I56" i="5" s="1"/>
  <c r="I84" i="5"/>
  <c r="I82" i="5"/>
  <c r="E53" i="5"/>
  <c r="I53" i="5" s="1"/>
  <c r="I54" i="5" s="1"/>
  <c r="J54" i="5" s="1"/>
  <c r="E39" i="5"/>
  <c r="I39" i="5" s="1"/>
  <c r="E40" i="5"/>
  <c r="I40" i="5" s="1"/>
  <c r="E41" i="5"/>
  <c r="I41" i="5" s="1"/>
  <c r="E42" i="5"/>
  <c r="I42" i="5" s="1"/>
  <c r="E43" i="5"/>
  <c r="I43" i="5" s="1"/>
  <c r="E38" i="5"/>
  <c r="I38" i="5" s="1"/>
  <c r="E30" i="5"/>
  <c r="I30" i="5" s="1"/>
  <c r="E31" i="5"/>
  <c r="I31" i="5" s="1"/>
  <c r="E32" i="5"/>
  <c r="I32" i="5" s="1"/>
  <c r="E33" i="5"/>
  <c r="I33" i="5" s="1"/>
  <c r="E34" i="5"/>
  <c r="I34" i="5" s="1"/>
  <c r="E35" i="5"/>
  <c r="I35" i="5" s="1"/>
  <c r="E29" i="5"/>
  <c r="I29" i="5" s="1"/>
  <c r="E26" i="5"/>
  <c r="I26" i="5" s="1"/>
  <c r="J27" i="5" s="1"/>
  <c r="L21" i="5"/>
  <c r="E23" i="5"/>
  <c r="I23" i="5" s="1"/>
  <c r="E24" i="5"/>
  <c r="I24" i="5" s="1"/>
  <c r="E22" i="5"/>
  <c r="I22" i="5" s="1"/>
  <c r="J28" i="7" l="1"/>
  <c r="I28" i="7"/>
  <c r="E40" i="3"/>
  <c r="U27" i="3"/>
  <c r="Q27" i="3"/>
  <c r="M27" i="3"/>
  <c r="M17" i="3"/>
  <c r="U17" i="3"/>
  <c r="Q17" i="3"/>
  <c r="I32" i="3"/>
  <c r="J32" i="3" s="1"/>
  <c r="U32" i="3"/>
  <c r="Q32" i="3"/>
  <c r="M32" i="3"/>
  <c r="Q24" i="3"/>
  <c r="M24" i="3"/>
  <c r="U24" i="3"/>
  <c r="I41" i="3"/>
  <c r="J41" i="3" s="1"/>
  <c r="U41" i="3"/>
  <c r="M41" i="3"/>
  <c r="Q41" i="3"/>
  <c r="I27" i="7"/>
  <c r="H99" i="7"/>
  <c r="E32" i="7"/>
  <c r="G55" i="7"/>
  <c r="I55" i="7" s="1"/>
  <c r="I15" i="7"/>
  <c r="F52" i="3"/>
  <c r="E28" i="3"/>
  <c r="E30" i="3"/>
  <c r="E50" i="3"/>
  <c r="G92" i="4"/>
  <c r="F51" i="3"/>
  <c r="I51" i="3"/>
  <c r="J51" i="3" s="1"/>
  <c r="F45" i="3"/>
  <c r="F32" i="3"/>
  <c r="F41" i="3"/>
  <c r="G79" i="4"/>
  <c r="I36" i="3"/>
  <c r="E37" i="3"/>
  <c r="G73" i="4"/>
  <c r="F27" i="3"/>
  <c r="E13" i="3"/>
  <c r="E25" i="3"/>
  <c r="I27" i="3"/>
  <c r="I24" i="3"/>
  <c r="F24" i="3"/>
  <c r="F17" i="3"/>
  <c r="I17" i="3"/>
  <c r="E26" i="3"/>
  <c r="F21" i="3"/>
  <c r="G41" i="4"/>
  <c r="G33" i="4"/>
  <c r="G52" i="4"/>
  <c r="E35" i="3"/>
  <c r="I49" i="5"/>
  <c r="J49" i="5" s="1"/>
  <c r="I98" i="5"/>
  <c r="J99" i="5" s="1"/>
  <c r="I85" i="5"/>
  <c r="J86" i="5" s="1"/>
  <c r="I93" i="5"/>
  <c r="J94" i="5" s="1"/>
  <c r="J25" i="5"/>
  <c r="I36" i="5"/>
  <c r="J36" i="5" s="1"/>
  <c r="I80" i="5"/>
  <c r="J81" i="5" s="1"/>
  <c r="I44" i="5"/>
  <c r="J44" i="5" s="1"/>
  <c r="I62" i="5"/>
  <c r="J62" i="5" s="1"/>
  <c r="I70" i="5"/>
  <c r="J71" i="5" s="1"/>
  <c r="G94" i="4" l="1"/>
  <c r="F104" i="7" s="1"/>
  <c r="E19" i="3"/>
  <c r="G54" i="4"/>
  <c r="F103" i="7" s="1"/>
  <c r="C14" i="8"/>
  <c r="E39" i="3"/>
  <c r="E42" i="3"/>
  <c r="G32" i="7"/>
  <c r="G45" i="7" s="1"/>
  <c r="I45" i="7" s="1"/>
  <c r="J27" i="7"/>
  <c r="E38" i="3"/>
  <c r="E18" i="3"/>
  <c r="M40" i="3"/>
  <c r="I40" i="3"/>
  <c r="J40" i="3" s="1"/>
  <c r="F40" i="3"/>
  <c r="Q40" i="3"/>
  <c r="U40" i="3"/>
  <c r="E20" i="3"/>
  <c r="U20" i="3" s="1"/>
  <c r="I30" i="3"/>
  <c r="J30" i="3" s="1"/>
  <c r="M30" i="3"/>
  <c r="U30" i="3"/>
  <c r="Q30" i="3"/>
  <c r="Q35" i="3"/>
  <c r="M35" i="3"/>
  <c r="U35" i="3"/>
  <c r="I28" i="3"/>
  <c r="J28" i="3" s="1"/>
  <c r="U28" i="3"/>
  <c r="Q28" i="3"/>
  <c r="M28" i="3"/>
  <c r="I25" i="3"/>
  <c r="J25" i="3" s="1"/>
  <c r="M25" i="3"/>
  <c r="Q25" i="3"/>
  <c r="U25" i="3"/>
  <c r="I37" i="3"/>
  <c r="J37" i="3" s="1"/>
  <c r="U37" i="3"/>
  <c r="Q37" i="3"/>
  <c r="M37" i="3"/>
  <c r="F50" i="3"/>
  <c r="F53" i="3" s="1"/>
  <c r="Q50" i="3"/>
  <c r="M50" i="3"/>
  <c r="U50" i="3"/>
  <c r="I26" i="3"/>
  <c r="J26" i="3" s="1"/>
  <c r="U26" i="3"/>
  <c r="M26" i="3"/>
  <c r="Q26" i="3"/>
  <c r="J27" i="3"/>
  <c r="J17" i="3"/>
  <c r="J36" i="3"/>
  <c r="J24" i="3"/>
  <c r="G23" i="7"/>
  <c r="G38" i="7" s="1"/>
  <c r="I38" i="7" s="1"/>
  <c r="E59" i="7"/>
  <c r="G59" i="7" s="1"/>
  <c r="I59" i="7" s="1"/>
  <c r="G63" i="7"/>
  <c r="E16" i="3"/>
  <c r="E43" i="3"/>
  <c r="E29" i="3"/>
  <c r="E46" i="3"/>
  <c r="G60" i="7"/>
  <c r="I60" i="7" s="1"/>
  <c r="E31" i="3"/>
  <c r="G99" i="7"/>
  <c r="B14" i="8" s="1"/>
  <c r="F30" i="3"/>
  <c r="E44" i="3"/>
  <c r="F37" i="3"/>
  <c r="F28" i="3"/>
  <c r="I50" i="3"/>
  <c r="F36" i="3"/>
  <c r="F25" i="3"/>
  <c r="E23" i="3"/>
  <c r="F26" i="3"/>
  <c r="I21" i="3"/>
  <c r="E12" i="3"/>
  <c r="I13" i="3"/>
  <c r="J13" i="3" s="1"/>
  <c r="F13" i="3"/>
  <c r="I109" i="5"/>
  <c r="K71" i="5"/>
  <c r="G103" i="7" l="1"/>
  <c r="G104" i="7"/>
  <c r="D14" i="8"/>
  <c r="Q19" i="3"/>
  <c r="M19" i="3"/>
  <c r="I19" i="3"/>
  <c r="J19" i="3" s="1"/>
  <c r="F19" i="3"/>
  <c r="U19" i="3"/>
  <c r="I51" i="7"/>
  <c r="G12" i="7"/>
  <c r="B10" i="8" s="1"/>
  <c r="M42" i="3"/>
  <c r="I42" i="3"/>
  <c r="J42" i="3" s="1"/>
  <c r="Q42" i="3"/>
  <c r="F42" i="3"/>
  <c r="U42" i="3"/>
  <c r="U18" i="3"/>
  <c r="F18" i="3"/>
  <c r="I18" i="3"/>
  <c r="J18" i="3" s="1"/>
  <c r="U39" i="3"/>
  <c r="I39" i="3"/>
  <c r="J39" i="3" s="1"/>
  <c r="Q39" i="3"/>
  <c r="M39" i="3"/>
  <c r="F39" i="3"/>
  <c r="H32" i="7"/>
  <c r="H12" i="7" s="1"/>
  <c r="M18" i="3"/>
  <c r="F38" i="3"/>
  <c r="Q38" i="3"/>
  <c r="U38" i="3"/>
  <c r="M38" i="3"/>
  <c r="I38" i="3"/>
  <c r="Q18" i="3"/>
  <c r="K99" i="4"/>
  <c r="M20" i="3"/>
  <c r="Q20" i="3"/>
  <c r="I44" i="3"/>
  <c r="J44" i="3" s="1"/>
  <c r="M44" i="3"/>
  <c r="U44" i="3"/>
  <c r="Q44" i="3"/>
  <c r="I29" i="3"/>
  <c r="J29" i="3" s="1"/>
  <c r="Q29" i="3"/>
  <c r="M29" i="3"/>
  <c r="U29" i="3"/>
  <c r="U31" i="3"/>
  <c r="M31" i="3"/>
  <c r="Q31" i="3"/>
  <c r="I16" i="3"/>
  <c r="J16" i="3" s="1"/>
  <c r="Q16" i="3"/>
  <c r="M16" i="3"/>
  <c r="U16" i="3"/>
  <c r="I23" i="3"/>
  <c r="J23" i="3" s="1"/>
  <c r="U23" i="3"/>
  <c r="Q23" i="3"/>
  <c r="M23" i="3"/>
  <c r="I46" i="3"/>
  <c r="J46" i="3" s="1"/>
  <c r="U46" i="3"/>
  <c r="Q46" i="3"/>
  <c r="M46" i="3"/>
  <c r="I43" i="3"/>
  <c r="J43" i="3" s="1"/>
  <c r="Q43" i="3"/>
  <c r="M43" i="3"/>
  <c r="U43" i="3"/>
  <c r="J21" i="3"/>
  <c r="J50" i="3"/>
  <c r="J53" i="3" s="1"/>
  <c r="J38" i="3"/>
  <c r="I23" i="7"/>
  <c r="G105" i="7"/>
  <c r="I105" i="7" s="1"/>
  <c r="G51" i="7"/>
  <c r="B12" i="8" s="1"/>
  <c r="D12" i="8" s="1"/>
  <c r="G46" i="7"/>
  <c r="I32" i="7"/>
  <c r="F16" i="3"/>
  <c r="F43" i="3"/>
  <c r="F29" i="3"/>
  <c r="F46" i="3"/>
  <c r="I31" i="3"/>
  <c r="F31" i="3"/>
  <c r="I99" i="7"/>
  <c r="F44" i="3"/>
  <c r="I22" i="3"/>
  <c r="F22" i="3"/>
  <c r="F23" i="3"/>
  <c r="I12" i="3"/>
  <c r="J12" i="3" s="1"/>
  <c r="F12" i="3"/>
  <c r="F14" i="3" s="1"/>
  <c r="I104" i="7" l="1"/>
  <c r="H104" i="7"/>
  <c r="J104" i="7" s="1"/>
  <c r="I103" i="7"/>
  <c r="I106" i="7" s="1"/>
  <c r="I85" i="7" s="1"/>
  <c r="H103" i="7"/>
  <c r="H106" i="7" s="1"/>
  <c r="C15" i="8" s="1"/>
  <c r="I12" i="7"/>
  <c r="G48" i="7"/>
  <c r="I46" i="7"/>
  <c r="C10" i="8"/>
  <c r="J22" i="3"/>
  <c r="J31" i="3"/>
  <c r="J32" i="7"/>
  <c r="J12" i="7" s="1"/>
  <c r="I48" i="7"/>
  <c r="G39" i="7"/>
  <c r="I39" i="7" s="1"/>
  <c r="H125" i="4"/>
  <c r="J103" i="7" l="1"/>
  <c r="J106" i="7"/>
  <c r="J109" i="7" s="1"/>
  <c r="C16" i="8"/>
  <c r="H109" i="7"/>
  <c r="D10" i="8"/>
  <c r="J99" i="7"/>
  <c r="I41" i="7"/>
  <c r="G41" i="7"/>
  <c r="G35" i="7" s="1"/>
  <c r="G276" i="4"/>
  <c r="N47" i="7" l="1"/>
  <c r="I35" i="7"/>
  <c r="I109" i="7" s="1"/>
  <c r="F7" i="7" s="1"/>
  <c r="B11" i="8"/>
  <c r="D11" i="8" s="1"/>
  <c r="I35" i="3"/>
  <c r="F35" i="3"/>
  <c r="F47" i="3" s="1"/>
  <c r="I20" i="3"/>
  <c r="F20" i="3"/>
  <c r="F33" i="3" s="1"/>
  <c r="J35" i="3" l="1"/>
  <c r="J47" i="3" s="1"/>
  <c r="J20" i="3"/>
  <c r="J33" i="3" s="1"/>
  <c r="F55" i="3"/>
  <c r="N50" i="3"/>
  <c r="N52" i="3"/>
  <c r="M51" i="3"/>
  <c r="N51" i="3" s="1"/>
  <c r="N46" i="3"/>
  <c r="N45" i="3"/>
  <c r="N44" i="3"/>
  <c r="V52" i="3"/>
  <c r="V50" i="3"/>
  <c r="V46" i="3"/>
  <c r="U51" i="3"/>
  <c r="V51" i="3" s="1"/>
  <c r="V44" i="3"/>
  <c r="V45" i="3"/>
  <c r="R52" i="3"/>
  <c r="R45" i="3"/>
  <c r="R44" i="3"/>
  <c r="R50" i="3"/>
  <c r="Q51" i="3"/>
  <c r="R51" i="3" s="1"/>
  <c r="R46" i="3"/>
  <c r="V38" i="3"/>
  <c r="V39" i="3"/>
  <c r="R39" i="3"/>
  <c r="R38" i="3"/>
  <c r="N38" i="3"/>
  <c r="N39" i="3"/>
  <c r="N40" i="3"/>
  <c r="N41" i="3"/>
  <c r="N36" i="3"/>
  <c r="N43" i="3"/>
  <c r="N37" i="3"/>
  <c r="N42" i="3"/>
  <c r="V43" i="3"/>
  <c r="V41" i="3"/>
  <c r="V40" i="3"/>
  <c r="V42" i="3"/>
  <c r="V36" i="3"/>
  <c r="V37" i="3"/>
  <c r="R41" i="3"/>
  <c r="R36" i="3"/>
  <c r="R42" i="3"/>
  <c r="R37" i="3"/>
  <c r="R43" i="3"/>
  <c r="R40" i="3"/>
  <c r="R24" i="3"/>
  <c r="R27" i="3"/>
  <c r="N24" i="3"/>
  <c r="N27" i="3"/>
  <c r="V24" i="3"/>
  <c r="V27" i="3"/>
  <c r="V22" i="3"/>
  <c r="V28" i="3"/>
  <c r="V23" i="3"/>
  <c r="V25" i="3"/>
  <c r="V26" i="3"/>
  <c r="V30" i="3"/>
  <c r="V29" i="3"/>
  <c r="V31" i="3"/>
  <c r="V19" i="3"/>
  <c r="V21" i="3"/>
  <c r="R21" i="3"/>
  <c r="R29" i="3"/>
  <c r="R26" i="3"/>
  <c r="R28" i="3"/>
  <c r="R19" i="3"/>
  <c r="R30" i="3"/>
  <c r="R31" i="3"/>
  <c r="R23" i="3"/>
  <c r="R25" i="3"/>
  <c r="R22" i="3"/>
  <c r="N22" i="3"/>
  <c r="N28" i="3"/>
  <c r="N23" i="3"/>
  <c r="N25" i="3"/>
  <c r="N26" i="3"/>
  <c r="N29" i="3"/>
  <c r="N30" i="3"/>
  <c r="N21" i="3"/>
  <c r="N31" i="3"/>
  <c r="N19" i="3"/>
  <c r="N17" i="3"/>
  <c r="N18" i="3"/>
  <c r="N16" i="3"/>
  <c r="M13" i="3"/>
  <c r="N13" i="3" s="1"/>
  <c r="M12" i="3"/>
  <c r="N12" i="3" s="1"/>
  <c r="V17" i="3"/>
  <c r="U13" i="3"/>
  <c r="V13" i="3" s="1"/>
  <c r="V16" i="3"/>
  <c r="V18" i="3"/>
  <c r="U12" i="3"/>
  <c r="V12" i="3" s="1"/>
  <c r="R35" i="3"/>
  <c r="R17" i="3"/>
  <c r="R18" i="3"/>
  <c r="R16" i="3"/>
  <c r="Q13" i="3"/>
  <c r="R13" i="3" s="1"/>
  <c r="Q12" i="3"/>
  <c r="R12" i="3" s="1"/>
  <c r="V20" i="3"/>
  <c r="N35" i="3"/>
  <c r="N20" i="3"/>
  <c r="R20" i="3"/>
  <c r="V35" i="3"/>
  <c r="N32" i="3" l="1"/>
  <c r="N33" i="3" s="1"/>
  <c r="J55" i="3"/>
  <c r="R53" i="3"/>
  <c r="V53" i="3"/>
  <c r="N53" i="3"/>
  <c r="G106" i="7"/>
  <c r="B15" i="8" s="1"/>
  <c r="V47" i="3"/>
  <c r="N47" i="3"/>
  <c r="R47" i="3"/>
  <c r="X36" i="3"/>
  <c r="X39" i="3"/>
  <c r="X46" i="3"/>
  <c r="X45" i="3"/>
  <c r="X50" i="3"/>
  <c r="X44" i="3"/>
  <c r="X52" i="3"/>
  <c r="X51" i="3"/>
  <c r="X38" i="3"/>
  <c r="X40" i="3"/>
  <c r="X43" i="3"/>
  <c r="X37" i="3"/>
  <c r="X41" i="3"/>
  <c r="X42" i="3"/>
  <c r="X24" i="3"/>
  <c r="X27" i="3"/>
  <c r="X21" i="3"/>
  <c r="X25" i="3"/>
  <c r="X30" i="3"/>
  <c r="X22" i="3"/>
  <c r="X29" i="3"/>
  <c r="X19" i="3"/>
  <c r="X23" i="3"/>
  <c r="X26" i="3"/>
  <c r="X28" i="3"/>
  <c r="X31" i="3"/>
  <c r="X13" i="3"/>
  <c r="X17" i="3"/>
  <c r="X12" i="3"/>
  <c r="X18" i="3"/>
  <c r="X16" i="3"/>
  <c r="X35" i="3"/>
  <c r="X20" i="3"/>
  <c r="V32" i="3" l="1"/>
  <c r="V33" i="3" s="1"/>
  <c r="R32" i="3"/>
  <c r="R33" i="3" s="1"/>
  <c r="G85" i="7"/>
  <c r="G109" i="7" s="1"/>
  <c r="D15" i="8" s="1"/>
  <c r="D16" i="8" s="1"/>
  <c r="X14" i="3"/>
  <c r="X53" i="3"/>
  <c r="N55" i="3"/>
  <c r="X47" i="3"/>
  <c r="B16" i="8" l="1"/>
  <c r="R55" i="3"/>
  <c r="X32" i="3"/>
  <c r="X33" i="3" s="1"/>
  <c r="X55" i="3" s="1"/>
  <c r="Z55" i="3" s="1"/>
  <c r="V55" i="3"/>
  <c r="C18" i="8" l="1"/>
</calcChain>
</file>

<file path=xl/sharedStrings.xml><?xml version="1.0" encoding="utf-8"?>
<sst xmlns="http://schemas.openxmlformats.org/spreadsheetml/2006/main" count="605" uniqueCount="282">
  <si>
    <t>BUDGET DETAIL SPREADSHEET: Plan International USA, Inc.</t>
  </si>
  <si>
    <r>
      <t xml:space="preserve">PROPOSED SUBAWARDEE'S NAME: </t>
    </r>
    <r>
      <rPr>
        <b/>
        <u/>
        <sz val="9"/>
        <rFont val="Times New Roman"/>
        <family val="1"/>
      </rPr>
      <t>ST. JOHN'S COMMUNITY CENTRE</t>
    </r>
  </si>
  <si>
    <t>RFP #: 615-14-000006</t>
  </si>
  <si>
    <t>Program Name: Kenya OVC</t>
  </si>
  <si>
    <t>Labor Escalation:</t>
  </si>
  <si>
    <t>Non-Labor Escalation:</t>
  </si>
  <si>
    <t>Year 1</t>
  </si>
  <si>
    <t>Year 2</t>
  </si>
  <si>
    <t>Year 3</t>
  </si>
  <si>
    <t>Year 4</t>
  </si>
  <si>
    <t>Year 5</t>
  </si>
  <si>
    <t>Total</t>
  </si>
  <si>
    <t>ITEM</t>
  </si>
  <si>
    <t>Status</t>
  </si>
  <si>
    <t>Description</t>
  </si>
  <si>
    <t>Units</t>
  </si>
  <si>
    <t>Unit Cost</t>
  </si>
  <si>
    <t>USAID</t>
  </si>
  <si>
    <t>Cost Share</t>
  </si>
  <si>
    <t>PERSONNEL</t>
  </si>
  <si>
    <t>1. Long-Term Technical Assistance (LTTA)</t>
  </si>
  <si>
    <t>Long-Term Local Staff</t>
  </si>
  <si>
    <t>TBD</t>
  </si>
  <si>
    <t>Total Long-Term Technical Assistance</t>
  </si>
  <si>
    <t>2. Short-Term Technical Assistance (STTA)</t>
  </si>
  <si>
    <t>Short-Term Local Staff</t>
  </si>
  <si>
    <t>Total Short-Term Technical Assistance</t>
  </si>
  <si>
    <t>FRINGE BENEFITS</t>
  </si>
  <si>
    <t>Local LTTA</t>
  </si>
  <si>
    <t>Pension</t>
  </si>
  <si>
    <t>Total LTTA Fringe</t>
  </si>
  <si>
    <t>Total STTA Fringe</t>
  </si>
  <si>
    <t>TRAVEL</t>
  </si>
  <si>
    <t>1. International Travel</t>
  </si>
  <si>
    <t>2. Local/Regional Travel</t>
  </si>
  <si>
    <t>% LOE</t>
  </si>
  <si>
    <t>Days / Trip</t>
  </si>
  <si>
    <t>LTTA Travel</t>
  </si>
  <si>
    <t>Local STTA Travel</t>
  </si>
  <si>
    <t>3. Per Diem</t>
  </si>
  <si>
    <t>Regional Blend</t>
  </si>
  <si>
    <t>4. Miscellaneous Travel Expenses</t>
  </si>
  <si>
    <t>Local Travel (LTTA and STTA)</t>
  </si>
  <si>
    <t>per trip</t>
  </si>
  <si>
    <t>OTHER DIRECT COSTS</t>
  </si>
  <si>
    <t xml:space="preserve">1. Direct Facilities Costs </t>
  </si>
  <si>
    <t>TBD Office (if applicable)</t>
  </si>
  <si>
    <t>Rental Expenses</t>
  </si>
  <si>
    <t>per month</t>
  </si>
  <si>
    <t>Utilities</t>
  </si>
  <si>
    <t>Communications (Internet)</t>
  </si>
  <si>
    <t>Communications (Telephone)</t>
  </si>
  <si>
    <t>Postage and Courier</t>
  </si>
  <si>
    <t>Bank Charges</t>
  </si>
  <si>
    <t xml:space="preserve">Insurance </t>
  </si>
  <si>
    <t>per year</t>
  </si>
  <si>
    <t>Electronics repair &amp; service</t>
  </si>
  <si>
    <t>Total Direct Facilities Costs</t>
  </si>
  <si>
    <t>2. Program management activities</t>
  </si>
  <si>
    <t xml:space="preserve">Monthly management team meeting </t>
  </si>
  <si>
    <t>Direct program activities for Output 2.2 Increase knowledge and skills of caregivers on OVC care and protection</t>
  </si>
  <si>
    <t>Build partnership with Ministry of education to facilitate OVC work in schools</t>
  </si>
  <si>
    <t>Recruitment and conduct training needs assessment of sub county trainers</t>
  </si>
  <si>
    <t>Establish and strengthen care givers support groups for positive living.</t>
  </si>
  <si>
    <t>Train district trainers and children club patrons</t>
  </si>
  <si>
    <t>Facilitate subcounty trainers to train care giver support group trainers</t>
  </si>
  <si>
    <t>Establish and strengthen Peer to Peer groups in schools and community</t>
  </si>
  <si>
    <t>per group</t>
  </si>
  <si>
    <t xml:space="preserve">Establish and support OVC support groups for positive living </t>
  </si>
  <si>
    <t>Link and support OVC and care givers in need to professional counsellors</t>
  </si>
  <si>
    <t>per person</t>
  </si>
  <si>
    <t>Provide parenting skills to OVC care givers</t>
  </si>
  <si>
    <t>Awareness raising of communities on OVC care and protection</t>
  </si>
  <si>
    <t>per event</t>
  </si>
  <si>
    <t>Facilitate child protection training for care givers' and peer to peer groups</t>
  </si>
  <si>
    <t>Build skills on OVC care and protection of faith-based groups.</t>
  </si>
  <si>
    <t>Conduct a variety of community dialogue sessions on OVC needs (including intergenerational sessions)</t>
  </si>
  <si>
    <t>Conduct  children forums for infromation, playing and interacting</t>
  </si>
  <si>
    <t>Train and support community health volunteers to be champions on disability and gender</t>
  </si>
  <si>
    <t>Support community based events  led by caregivers on OVC and children with disabilities, including care &amp; protection.</t>
  </si>
  <si>
    <t>Link with early assessment centres for screening of children with disability</t>
  </si>
  <si>
    <t>Output 2.3 Link OVC Households to Social Safety Net Programs</t>
  </si>
  <si>
    <r>
      <t>Advocate for the establishment of child protection centers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(run by DCS) at the county level.</t>
    </r>
  </si>
  <si>
    <t>Link households and groups to existing resources, such as cash transfers and devolved funds.</t>
  </si>
  <si>
    <t>Link care givers to social security fund, and community health insurance schemes</t>
  </si>
  <si>
    <t>Advocate for the reinstitution of school feeding programs</t>
  </si>
  <si>
    <t xml:space="preserve">Facilitate access to legal documents for OVC and care givers- birth certificates, death certificates, property documents etc.                                             </t>
  </si>
  <si>
    <t>Total Program Activities</t>
  </si>
  <si>
    <t>TOTAL DIRECT COSTS</t>
  </si>
  <si>
    <t>2. Program Activities</t>
  </si>
  <si>
    <t xml:space="preserve"> </t>
  </si>
  <si>
    <t>=</t>
  </si>
  <si>
    <t>Kenyan Shilling</t>
  </si>
  <si>
    <t>Item</t>
  </si>
  <si>
    <t>Cost - Kenyan Shilling</t>
  </si>
  <si>
    <t>Cost - USD</t>
  </si>
  <si>
    <t>Unit</t>
  </si>
  <si>
    <t># of people</t>
  </si>
  <si>
    <t># of Units/days</t>
  </si>
  <si>
    <t>per day</t>
  </si>
  <si>
    <t>per night</t>
  </si>
  <si>
    <t>Workshop Materials</t>
  </si>
  <si>
    <t>Start-up activities</t>
  </si>
  <si>
    <t>round-trip</t>
  </si>
  <si>
    <t>per day - for lunch &amp; dinner</t>
  </si>
  <si>
    <t>Transport</t>
  </si>
  <si>
    <t>Childline Program Budget</t>
  </si>
  <si>
    <t>Output XX</t>
  </si>
  <si>
    <t>1.1a.)</t>
  </si>
  <si>
    <t>TBD Training</t>
  </si>
  <si>
    <t>5-day training, 30 participants</t>
  </si>
  <si>
    <t>National Level Trainings from regions; 60 people, 2 TOT. Year 1:  5 day training. Year 2: 3-day refresher.
Regional level from zones; 150 people; 5 trainings (1 in each region); year 1 - 5 trainings.</t>
  </si>
  <si>
    <t>Venue</t>
  </si>
  <si>
    <t>Lodging</t>
  </si>
  <si>
    <t>Lunch</t>
  </si>
  <si>
    <t>Travel Stipend</t>
  </si>
  <si>
    <t>Printing Costs</t>
  </si>
  <si>
    <t>per manual - 50 pages</t>
  </si>
  <si>
    <t>for a 50 page notebook, pen, &amp; folder</t>
  </si>
  <si>
    <t>Facilitator</t>
  </si>
  <si>
    <t>TOTAL Training Cost:</t>
  </si>
  <si>
    <t>unit in Kshs</t>
  </si>
  <si>
    <t>Unit in $</t>
  </si>
  <si>
    <t>quantity</t>
  </si>
  <si>
    <t>freq</t>
  </si>
  <si>
    <t>sub</t>
  </si>
  <si>
    <t>per unit</t>
  </si>
  <si>
    <t>IR 2: Capacity of households and communities strengthened to protect and care for OVC</t>
  </si>
  <si>
    <t>increase knowledge and skills of caregivers on OVC care and protection</t>
  </si>
  <si>
    <t>transport for exchange visits</t>
  </si>
  <si>
    <t>Facilitator per day</t>
  </si>
  <si>
    <t>counsellors fee</t>
  </si>
  <si>
    <t>Awareness raising of communities on OVC care and protection through PET shows</t>
  </si>
  <si>
    <t>hire of PET groups</t>
  </si>
  <si>
    <t>Train PET groups on Child protection.</t>
  </si>
  <si>
    <t>Facilitate training of care givers and peer to peer groups</t>
  </si>
  <si>
    <t xml:space="preserve">Community facilitators </t>
  </si>
  <si>
    <t>Play interactive items</t>
  </si>
  <si>
    <t xml:space="preserve">Refreshments </t>
  </si>
  <si>
    <t>Assessment fees and equipment support</t>
  </si>
  <si>
    <t>Link OVC Households to Social Safety Net Programs</t>
  </si>
  <si>
    <r>
      <t>Advocate for the establishment of child protection centers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(run by DCS) at the county level.</t>
    </r>
  </si>
  <si>
    <t>mobile registration events</t>
  </si>
  <si>
    <t xml:space="preserve">                                                     Sub total</t>
  </si>
  <si>
    <t>Activity to be  done in year 2</t>
  </si>
  <si>
    <t>Per day for 2 teas &amp; lunch</t>
  </si>
  <si>
    <t>Round trip per person</t>
  </si>
  <si>
    <t>hall hire Per day</t>
  </si>
  <si>
    <t>hall Hire per day</t>
  </si>
  <si>
    <t>per 50 page manual</t>
  </si>
  <si>
    <t>facilitator cost per day</t>
  </si>
  <si>
    <t>hall hire per day</t>
  </si>
  <si>
    <t>counsellors fees per day</t>
  </si>
  <si>
    <t>cost per performance</t>
  </si>
  <si>
    <t>allowance per day</t>
  </si>
  <si>
    <t>refreshments per person</t>
  </si>
  <si>
    <t>Publicity materials</t>
  </si>
  <si>
    <t>soda and a snack</t>
  </si>
  <si>
    <t>printed stationary</t>
  </si>
  <si>
    <t>medical assessment fees</t>
  </si>
  <si>
    <t>Stationary for club members</t>
  </si>
  <si>
    <t>Field lunch for staff</t>
  </si>
  <si>
    <t>per local trip</t>
  </si>
  <si>
    <t>writing materials</t>
  </si>
  <si>
    <t>Establish support groups for marginalized households.</t>
  </si>
  <si>
    <t>Support and strengthen access to birth certificates for OVC.</t>
  </si>
  <si>
    <t>Promote HIV testing of OVC and adolescents and link to treatment and care services as appropriate.</t>
  </si>
  <si>
    <t xml:space="preserve">Assist communities to develop and implement School Improvement Plans. </t>
  </si>
  <si>
    <t>Conduct awareness and advocacy campaign on girls’ enrolment &amp; retention in school.</t>
  </si>
  <si>
    <t>Organize men's meetings to promote and model desired behaviors.</t>
  </si>
  <si>
    <t>Output 2: Capacity of households and community strengthened to protect and care for OVC.</t>
  </si>
  <si>
    <t>Integrate merry-go-rounds into existing support groups</t>
  </si>
  <si>
    <t>Transfer of productive assets to marginalized households.</t>
  </si>
  <si>
    <t>Train ready-to-grow households in entrepreneurship &amp; small business management.</t>
  </si>
  <si>
    <t>Promote linkages to suitable products and services</t>
  </si>
  <si>
    <t>Promote and support apprenticeships and vocational training for youth.</t>
  </si>
  <si>
    <t>Output 1: Increased access to health and social services for OVC and their families.</t>
  </si>
  <si>
    <t xml:space="preserve">per  person </t>
  </si>
  <si>
    <t>Recruitment of Staff</t>
  </si>
  <si>
    <t>laptops</t>
  </si>
  <si>
    <t>Orientation and training of project staff</t>
  </si>
  <si>
    <t>TOTAL Volunteer Support Session cost:</t>
  </si>
  <si>
    <t>.</t>
  </si>
  <si>
    <t>TOTAL Cost of Meeting</t>
  </si>
  <si>
    <t>monthly support given to 167 volunteers</t>
  </si>
  <si>
    <t>TOTAL Cost</t>
  </si>
  <si>
    <t>Total Cost</t>
  </si>
  <si>
    <t>Items</t>
  </si>
  <si>
    <t>Support the implementation of county-level action plans.</t>
  </si>
  <si>
    <t>monthly support</t>
  </si>
  <si>
    <t>Support coordination and training of service providers to improve linkages to services</t>
  </si>
  <si>
    <t>Supervise and support home visits to vulnerable households.</t>
  </si>
  <si>
    <t>Promote OVC and care giver dialogue through community conversations to improve service delivery</t>
  </si>
  <si>
    <t>Implement targetted initiatives to assist children with special needs</t>
  </si>
  <si>
    <t>Dissemination of the SBCC messages</t>
  </si>
  <si>
    <t>per quarter</t>
  </si>
  <si>
    <t>Conduct school visits to monitor attendance and progress</t>
  </si>
  <si>
    <t>Output 2: Capacity of Households and community strengthened to protect and care for OVC</t>
  </si>
  <si>
    <t>Link Households to extension services to learn mangement of the assets</t>
  </si>
  <si>
    <t>Mentor and monitor VSLA</t>
  </si>
  <si>
    <t>Creation of Youth VSLA</t>
  </si>
  <si>
    <t>Integrating parenting training in VCLA</t>
  </si>
  <si>
    <t>support communities to establish low cost child care options to assist parents/ guardians of OVC to participate in economic activities.</t>
  </si>
  <si>
    <t>Family day forums</t>
  </si>
  <si>
    <t>Advocate for increased OVC access to Safety-net programs</t>
  </si>
  <si>
    <t>Link OVC adults to GOK adult literacy services</t>
  </si>
  <si>
    <t>Strengthen linkages to safety nets</t>
  </si>
  <si>
    <t>Output 3: Strengthened child welfare and protection systems at targetted counties</t>
  </si>
  <si>
    <t>Support establishment of MOU with health facilities</t>
  </si>
  <si>
    <t>per OVC</t>
  </si>
  <si>
    <t xml:space="preserve">per school </t>
  </si>
  <si>
    <t>Per facility</t>
  </si>
  <si>
    <t xml:space="preserve">per CBT </t>
  </si>
  <si>
    <t>Per day per CBT</t>
  </si>
  <si>
    <t>Per event</t>
  </si>
  <si>
    <t>Local</t>
  </si>
  <si>
    <t>Consultants</t>
  </si>
  <si>
    <t>Medical &amp; Leave Allowance</t>
  </si>
  <si>
    <t>EQUIPMENT</t>
  </si>
  <si>
    <t>See Prime's Budget</t>
  </si>
  <si>
    <t>SUPPLIES</t>
  </si>
  <si>
    <t>CONTRACTUAL</t>
  </si>
  <si>
    <t>Sub-Grants</t>
  </si>
  <si>
    <t>N / A</t>
  </si>
  <si>
    <t>CONSTRUCTION</t>
  </si>
  <si>
    <t>Supplies</t>
  </si>
  <si>
    <r>
      <rPr>
        <b/>
        <sz val="10"/>
        <rFont val="Times New Roman"/>
        <family val="1"/>
      </rPr>
      <t>Output 1:</t>
    </r>
    <r>
      <rPr>
        <sz val="10"/>
        <rFont val="Times New Roman"/>
        <family val="1"/>
      </rPr>
      <t xml:space="preserve"> Increased access to health and social services for OVC and their families.</t>
    </r>
  </si>
  <si>
    <r>
      <rPr>
        <b/>
        <sz val="10"/>
        <rFont val="Times New Roman"/>
        <family val="1"/>
      </rPr>
      <t xml:space="preserve">Output 2: </t>
    </r>
    <r>
      <rPr>
        <sz val="10"/>
        <rFont val="Times New Roman"/>
        <family val="1"/>
      </rPr>
      <t>Capacity of households and community strengthened to protect and care for OVC.</t>
    </r>
  </si>
  <si>
    <r>
      <rPr>
        <b/>
        <sz val="11"/>
        <rFont val="Times New Roman"/>
        <family val="1"/>
      </rPr>
      <t xml:space="preserve">Output 3: </t>
    </r>
    <r>
      <rPr>
        <sz val="11"/>
        <rFont val="Times New Roman"/>
        <family val="1"/>
      </rPr>
      <t>Strengthened child welfare and protection systems at targetted counties</t>
    </r>
  </si>
  <si>
    <t>Train and support volunteers to deliver quality services.</t>
  </si>
  <si>
    <t>Hold awareness creation meetings at sub-county level with key stakeholders.</t>
  </si>
  <si>
    <t>Mobilize and link OVC to ECCD services</t>
  </si>
  <si>
    <t>Personnel</t>
  </si>
  <si>
    <t>Fringe</t>
  </si>
  <si>
    <t>Travel</t>
  </si>
  <si>
    <t>Other Direct Costs - facilities</t>
  </si>
  <si>
    <t>Program start up activities</t>
  </si>
  <si>
    <t xml:space="preserve">Grand totals </t>
  </si>
  <si>
    <t xml:space="preserve">Summary Budget </t>
  </si>
  <si>
    <t xml:space="preserve"> Budget ceiling </t>
  </si>
  <si>
    <t>Not exceeded</t>
  </si>
  <si>
    <t xml:space="preserve">Cos share </t>
  </si>
  <si>
    <t>Grand total</t>
  </si>
  <si>
    <t>File cabinets</t>
  </si>
  <si>
    <t>All amounts in Dollars</t>
  </si>
  <si>
    <t>February 1, 2016 to June 30, 2020</t>
  </si>
  <si>
    <t xml:space="preserve">PROPOSED SUBAWARDEE'S NAME: </t>
  </si>
  <si>
    <t>Work station</t>
  </si>
  <si>
    <t>Total cost</t>
  </si>
  <si>
    <t xml:space="preserve">                                             TOTAL  cost</t>
  </si>
  <si>
    <t xml:space="preserve">               TOTAL cost </t>
  </si>
  <si>
    <t xml:space="preserve">                                                         Total cost </t>
  </si>
  <si>
    <t xml:space="preserve">                                                TOTAl  cost</t>
  </si>
  <si>
    <t xml:space="preserve">                                                TOTAL cost </t>
  </si>
  <si>
    <t>Total cost output 1</t>
  </si>
  <si>
    <t>Total cost Output 2</t>
  </si>
  <si>
    <t xml:space="preserve">lacal </t>
  </si>
  <si>
    <t xml:space="preserve">TOTAL cost </t>
  </si>
  <si>
    <t>xxxxx</t>
  </si>
  <si>
    <t>PROPOSED SUBAWARDEE'S NAME: xxxxxx</t>
  </si>
  <si>
    <t>Name</t>
  </si>
  <si>
    <t>Insert % of base salary</t>
  </si>
  <si>
    <t>Unit cost  (Kes)</t>
  </si>
  <si>
    <t>Other Direct Costs - Outputs 1-3</t>
  </si>
  <si>
    <t>xxxxxx  (%)</t>
  </si>
  <si>
    <t>xxxx (%)</t>
  </si>
  <si>
    <t>BREAKDOWN OF ACTIVITIES</t>
  </si>
  <si>
    <t xml:space="preserve">Activity 1.1 </t>
  </si>
  <si>
    <t>XXXX</t>
  </si>
  <si>
    <t xml:space="preserve">Activity 1.2 </t>
  </si>
  <si>
    <t xml:space="preserve">Activity 1.3 </t>
  </si>
  <si>
    <t xml:space="preserve">Activity 1.4 </t>
  </si>
  <si>
    <t>Activity 1.5</t>
  </si>
  <si>
    <t>Activity 2.1</t>
  </si>
  <si>
    <t>BUDGET DETAIL SPREADSHEET:xxxxxx</t>
  </si>
  <si>
    <t>Activity 2.2</t>
  </si>
  <si>
    <t>Activity 2.3</t>
  </si>
  <si>
    <t>Activity 2.4</t>
  </si>
  <si>
    <t>Activity 2.5</t>
  </si>
  <si>
    <t>Activity 2.6</t>
  </si>
  <si>
    <t>All amounts in Kes</t>
  </si>
  <si>
    <t>% of base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</si>
</sst>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.00"/>
    <numFmt numFmtId="170" formatCode="&quot;$&quot;#,##0"/>
    <numFmt numFmtId="171" formatCode="_-* #,##0_-;\-* #,##0_-;_-* &quot;-&quot;??_-;_-@_-"/>
    <numFmt numFmtId="172" formatCode="_ * #,##0.00_ ;_ * \-#,##0.00_ ;_ * &quot;-&quot;??_ ;_ @_ "/>
    <numFmt numFmtId="173" formatCode="00.00"/>
    <numFmt numFmtId="174" formatCode="_-* #,##0.00\ _€_-;\-* #,##0.00\ _€_-;_-* &quot;-&quot;??\ _€_-;_-@_-"/>
    <numFmt numFmtId="175" formatCode="_-&quot;$&quot;* #,##0.00_-;\-&quot;$&quot;* #,##0.00_-;_-&quot;$&quot;* &quot;-&quot;??_-;_-@_-"/>
    <numFmt numFmtId="176" formatCode="_(&quot;Z$&quot;* #,##0.00_);_(&quot;Z$&quot;* \(#,##0.00\);_(&quot;Z$&quot;* &quot;-&quot;??_);_(@_)"/>
    <numFmt numFmtId="177" formatCode="_-* #,##0.00\ &quot;€&quot;_-;\-* #,##0.00\ &quot;€&quot;_-;_-* &quot;-&quot;??\ &quot;€&quot;_-;_-@_-"/>
    <numFmt numFmtId="178" formatCode="_(* #.##000_);_(* \(#.##000\);_(* &quot;-&quot;??_);_(@_)"/>
    <numFmt numFmtId="179" formatCode="_-* #,##0.00\ [$€]_-;\-* #,##0.00\ [$€]_-;_-* &quot;-&quot;??\ [$€]_-;_-@_-"/>
    <numFmt numFmtId="180" formatCode="_-* #,##0.00\ [$€-1]_-;\-* #,##0.00\ [$€-1]_-;_-* &quot;-&quot;??\ [$€-1]_-"/>
    <numFmt numFmtId="181" formatCode="#."/>
    <numFmt numFmtId="182" formatCode="_(* #,##0_);_(* \(#,##0\);_(* &quot;-&quot;??_);_(@_)"/>
  </numFmts>
  <fonts count="8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2"/>
      <color theme="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mbria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indexed="8"/>
      <name val="Cambria"/>
      <family val="1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name val="Courier"/>
      <family val="3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Gill Sans MT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9"/>
      <color rgb="FFFF0000"/>
      <name val="Times New Roman"/>
      <family val="1"/>
    </font>
    <font>
      <sz val="9"/>
      <name val="Calibri"/>
      <family val="2"/>
    </font>
    <font>
      <b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0"/>
      <name val="Times New Roman"/>
      <family val="1"/>
    </font>
    <font>
      <sz val="10"/>
      <color rgb="FF222222"/>
      <name val="Arial"/>
      <family val="2"/>
    </font>
    <font>
      <sz val="10"/>
      <color theme="1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rgb="FF222222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B9F39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034">
    <xf numFmtId="0" fontId="0" fillId="0" borderId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20" fillId="0" borderId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2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5" borderId="0" applyNumberFormat="0" applyBorder="0" applyAlignment="0" applyProtection="0"/>
    <xf numFmtId="0" fontId="24" fillId="19" borderId="0" applyNumberFormat="0" applyBorder="0" applyAlignment="0" applyProtection="0"/>
    <xf numFmtId="0" fontId="25" fillId="36" borderId="11" applyNumberFormat="0" applyAlignment="0" applyProtection="0"/>
    <xf numFmtId="0" fontId="26" fillId="37" borderId="12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" fontId="2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6" fillId="0" borderId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78" fontId="4" fillId="0" borderId="0" applyFont="0" applyFill="0" applyBorder="0" applyAlignment="0" applyProtection="0">
      <alignment horizontal="center" vertical="center"/>
    </xf>
    <xf numFmtId="178" fontId="4" fillId="0" borderId="0" applyFont="0" applyFill="0" applyBorder="0" applyAlignment="0" applyProtection="0">
      <alignment horizontal="center" vertic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ont="0" applyFill="0" applyAlignment="0" applyProtection="0"/>
    <xf numFmtId="0" fontId="36" fillId="0" borderId="0" applyNumberFormat="0" applyFont="0" applyFill="0" applyAlignment="0" applyProtection="0"/>
    <xf numFmtId="0" fontId="5" fillId="0" borderId="1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181" fontId="38" fillId="0" borderId="0">
      <protection locked="0"/>
    </xf>
    <xf numFmtId="181" fontId="38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3" borderId="11" applyNumberFormat="0" applyAlignment="0" applyProtection="0"/>
    <xf numFmtId="0" fontId="41" fillId="0" borderId="14" applyNumberFormat="0" applyFill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2" fillId="38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6" fillId="0" borderId="0"/>
    <xf numFmtId="0" fontId="4" fillId="0" borderId="0"/>
    <xf numFmtId="0" fontId="4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39" borderId="15" applyNumberFormat="0" applyFont="0" applyAlignment="0" applyProtection="0"/>
    <xf numFmtId="0" fontId="6" fillId="39" borderId="15" applyNumberFormat="0" applyFont="0" applyAlignment="0" applyProtection="0"/>
    <xf numFmtId="0" fontId="6" fillId="39" borderId="15" applyNumberFormat="0" applyFont="0" applyAlignment="0" applyProtection="0"/>
    <xf numFmtId="0" fontId="6" fillId="39" borderId="15" applyNumberFormat="0" applyFont="0" applyAlignment="0" applyProtection="0"/>
    <xf numFmtId="0" fontId="6" fillId="39" borderId="15" applyNumberFormat="0" applyFont="0" applyAlignment="0" applyProtection="0"/>
    <xf numFmtId="0" fontId="44" fillId="2" borderId="2" applyNumberFormat="0" applyFont="0" applyAlignment="0" applyProtection="0"/>
    <xf numFmtId="0" fontId="44" fillId="2" borderId="2" applyNumberFormat="0" applyFont="0" applyAlignment="0" applyProtection="0"/>
    <xf numFmtId="0" fontId="44" fillId="2" borderId="2" applyNumberFormat="0" applyFont="0" applyAlignment="0" applyProtection="0"/>
    <xf numFmtId="0" fontId="44" fillId="2" borderId="2" applyNumberFormat="0" applyFont="0" applyAlignment="0" applyProtection="0"/>
    <xf numFmtId="0" fontId="44" fillId="2" borderId="2" applyNumberFormat="0" applyFont="0" applyAlignment="0" applyProtection="0"/>
    <xf numFmtId="0" fontId="44" fillId="2" borderId="2" applyNumberFormat="0" applyFont="0" applyAlignment="0" applyProtection="0"/>
    <xf numFmtId="0" fontId="21" fillId="2" borderId="2" applyNumberFormat="0" applyFont="0" applyAlignment="0" applyProtection="0"/>
    <xf numFmtId="0" fontId="6" fillId="0" borderId="0"/>
    <xf numFmtId="0" fontId="45" fillId="36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 applyNumberFormat="0" applyFill="0" applyBorder="0" applyAlignment="0" applyProtection="0"/>
    <xf numFmtId="0" fontId="29" fillId="0" borderId="17" applyNumberFormat="0" applyFont="0" applyBorder="0" applyAlignment="0" applyProtection="0"/>
    <xf numFmtId="0" fontId="49" fillId="0" borderId="18" applyNumberFormat="0" applyFill="0" applyAlignment="0" applyProtection="0"/>
    <xf numFmtId="0" fontId="6" fillId="0" borderId="0"/>
    <xf numFmtId="0" fontId="50" fillId="0" borderId="0" applyNumberFormat="0" applyFill="0" applyBorder="0" applyAlignment="0" applyProtection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0" fontId="56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56" fillId="0" borderId="0"/>
    <xf numFmtId="0" fontId="3" fillId="0" borderId="0"/>
    <xf numFmtId="0" fontId="3" fillId="0" borderId="0"/>
    <xf numFmtId="9" fontId="56" fillId="0" borderId="0" applyFont="0" applyFill="0" applyBorder="0" applyAlignment="0" applyProtection="0"/>
    <xf numFmtId="0" fontId="49" fillId="0" borderId="18" applyNumberFormat="0" applyFill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>
      <alignment horizontal="center" vertical="center"/>
    </xf>
    <xf numFmtId="178" fontId="3" fillId="0" borderId="0" applyFont="0" applyFill="0" applyBorder="0" applyAlignment="0" applyProtection="0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>
      <alignment horizontal="center" vertical="center"/>
    </xf>
    <xf numFmtId="178" fontId="2" fillId="0" borderId="0" applyFont="0" applyFill="0" applyBorder="0" applyAlignment="0" applyProtection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horizontal="center" vertical="center"/>
    </xf>
    <xf numFmtId="178" fontId="1" fillId="0" borderId="0" applyFont="0" applyFill="0" applyBorder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horizontal="center" vertical="center"/>
    </xf>
    <xf numFmtId="178" fontId="1" fillId="0" borderId="0" applyFont="0" applyFill="0" applyBorder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horizontal="center" vertical="center"/>
    </xf>
    <xf numFmtId="178" fontId="1" fillId="0" borderId="0" applyFont="0" applyFill="0" applyBorder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horizontal="center" vertical="center"/>
    </xf>
    <xf numFmtId="178" fontId="1" fillId="0" borderId="0" applyFont="0" applyFill="0" applyBorder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horizontal="center" vertical="center"/>
    </xf>
    <xf numFmtId="178" fontId="1" fillId="0" borderId="0" applyFont="0" applyFill="0" applyBorder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>
      <alignment horizontal="center" vertical="center"/>
    </xf>
    <xf numFmtId="178" fontId="1" fillId="0" borderId="0" applyFont="0" applyFill="0" applyBorder="0" applyAlignmen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9">
    <xf numFmtId="0" fontId="0" fillId="0" borderId="0" xfId="0"/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16" borderId="3" xfId="0" applyFont="1" applyFill="1" applyBorder="1" applyAlignment="1">
      <alignment vertical="center"/>
    </xf>
    <xf numFmtId="0" fontId="13" fillId="16" borderId="4" xfId="0" applyFont="1" applyFill="1" applyBorder="1" applyAlignment="1">
      <alignment vertical="center"/>
    </xf>
    <xf numFmtId="0" fontId="13" fillId="16" borderId="5" xfId="0" applyFont="1" applyFill="1" applyBorder="1" applyAlignment="1">
      <alignment vertical="center"/>
    </xf>
    <xf numFmtId="0" fontId="7" fillId="16" borderId="6" xfId="0" applyFont="1" applyFill="1" applyBorder="1" applyAlignment="1">
      <alignment vertical="center"/>
    </xf>
    <xf numFmtId="0" fontId="7" fillId="16" borderId="0" xfId="0" applyFont="1" applyFill="1" applyBorder="1" applyAlignment="1">
      <alignment vertical="center"/>
    </xf>
    <xf numFmtId="0" fontId="7" fillId="16" borderId="7" xfId="0" applyFont="1" applyFill="1" applyBorder="1" applyAlignment="1">
      <alignment vertical="center"/>
    </xf>
    <xf numFmtId="0" fontId="7" fillId="16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17" borderId="7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17" borderId="6" xfId="0" applyFont="1" applyFill="1" applyBorder="1" applyAlignment="1">
      <alignment vertical="center" wrapText="1"/>
    </xf>
    <xf numFmtId="0" fontId="7" fillId="17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0" fontId="7" fillId="15" borderId="0" xfId="4" applyFont="1" applyFill="1" applyBorder="1" applyAlignment="1">
      <alignment horizontal="left" vertical="center" wrapText="1"/>
    </xf>
    <xf numFmtId="0" fontId="13" fillId="15" borderId="0" xfId="4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0" fontId="18" fillId="0" borderId="0" xfId="3" applyNumberFormat="1" applyFont="1" applyAlignment="1">
      <alignment vertical="center"/>
    </xf>
    <xf numFmtId="0" fontId="13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/>
    </xf>
    <xf numFmtId="0" fontId="13" fillId="15" borderId="0" xfId="4" applyFont="1" applyFill="1" applyBorder="1" applyAlignment="1">
      <alignment horizontal="left" vertical="center"/>
    </xf>
    <xf numFmtId="169" fontId="9" fillId="0" borderId="0" xfId="0" applyNumberFormat="1" applyFont="1" applyAlignment="1">
      <alignment vertical="center"/>
    </xf>
    <xf numFmtId="168" fontId="0" fillId="0" borderId="0" xfId="0" applyNumberFormat="1"/>
    <xf numFmtId="168" fontId="0" fillId="0" borderId="0" xfId="2534" applyFont="1"/>
    <xf numFmtId="0" fontId="52" fillId="0" borderId="20" xfId="4" applyFont="1" applyBorder="1" applyAlignment="1">
      <alignment wrapText="1"/>
    </xf>
    <xf numFmtId="169" fontId="56" fillId="0" borderId="0" xfId="2535" applyNumberFormat="1"/>
    <xf numFmtId="0" fontId="57" fillId="41" borderId="20" xfId="1666" applyFont="1" applyFill="1" applyBorder="1" applyAlignment="1">
      <alignment horizontal="left" vertical="center" wrapText="1"/>
    </xf>
    <xf numFmtId="0" fontId="57" fillId="42" borderId="20" xfId="1666" applyFont="1" applyFill="1" applyBorder="1" applyAlignment="1">
      <alignment horizontal="left" vertical="center" wrapText="1"/>
    </xf>
    <xf numFmtId="0" fontId="56" fillId="0" borderId="0" xfId="2535"/>
    <xf numFmtId="169" fontId="56" fillId="0" borderId="0" xfId="485" applyNumberFormat="1" applyFont="1"/>
    <xf numFmtId="0" fontId="6" fillId="0" borderId="0" xfId="4" applyAlignment="1">
      <alignment horizontal="center"/>
    </xf>
    <xf numFmtId="0" fontId="6" fillId="0" borderId="0" xfId="4"/>
    <xf numFmtId="0" fontId="53" fillId="0" borderId="0" xfId="2535" applyFont="1"/>
    <xf numFmtId="0" fontId="54" fillId="0" borderId="0" xfId="2535" applyFont="1"/>
    <xf numFmtId="0" fontId="52" fillId="0" borderId="0" xfId="4" applyFont="1" applyAlignment="1">
      <alignment wrapText="1"/>
    </xf>
    <xf numFmtId="182" fontId="56" fillId="0" borderId="0" xfId="280" applyNumberFormat="1" applyFont="1"/>
    <xf numFmtId="169" fontId="6" fillId="0" borderId="0" xfId="4" applyNumberFormat="1"/>
    <xf numFmtId="169" fontId="6" fillId="0" borderId="0" xfId="4" applyNumberFormat="1" applyFont="1"/>
    <xf numFmtId="1" fontId="6" fillId="0" borderId="0" xfId="4" applyNumberFormat="1" applyFont="1"/>
    <xf numFmtId="0" fontId="6" fillId="0" borderId="0" xfId="4" applyFont="1"/>
    <xf numFmtId="169" fontId="6" fillId="0" borderId="19" xfId="4" applyNumberFormat="1" applyBorder="1"/>
    <xf numFmtId="0" fontId="6" fillId="0" borderId="0" xfId="4" applyBorder="1"/>
    <xf numFmtId="182" fontId="6" fillId="0" borderId="0" xfId="4" applyNumberFormat="1" applyFont="1"/>
    <xf numFmtId="0" fontId="19" fillId="0" borderId="0" xfId="4" applyFont="1" applyAlignment="1">
      <alignment horizontal="right"/>
    </xf>
    <xf numFmtId="170" fontId="19" fillId="0" borderId="0" xfId="4" applyNumberFormat="1" applyFont="1"/>
    <xf numFmtId="170" fontId="56" fillId="0" borderId="0" xfId="2535" applyNumberFormat="1"/>
    <xf numFmtId="43" fontId="3" fillId="0" borderId="0" xfId="2545" applyNumberFormat="1" applyBorder="1"/>
    <xf numFmtId="171" fontId="3" fillId="0" borderId="0" xfId="2545" applyNumberFormat="1" applyBorder="1"/>
    <xf numFmtId="0" fontId="3" fillId="0" borderId="0" xfId="2545" applyAlignment="1">
      <alignment wrapText="1"/>
    </xf>
    <xf numFmtId="182" fontId="3" fillId="0" borderId="0" xfId="281" applyNumberFormat="1" applyFont="1" applyBorder="1"/>
    <xf numFmtId="0" fontId="54" fillId="0" borderId="0" xfId="2535" applyFont="1" applyAlignment="1">
      <alignment wrapText="1"/>
    </xf>
    <xf numFmtId="0" fontId="58" fillId="0" borderId="20" xfId="1666" applyFont="1" applyFill="1" applyBorder="1" applyAlignment="1">
      <alignment horizontal="left" wrapText="1"/>
    </xf>
    <xf numFmtId="0" fontId="3" fillId="0" borderId="20" xfId="2545" applyBorder="1"/>
    <xf numFmtId="0" fontId="55" fillId="0" borderId="20" xfId="2545" applyFont="1" applyBorder="1" applyAlignment="1">
      <alignment wrapText="1"/>
    </xf>
    <xf numFmtId="0" fontId="55" fillId="0" borderId="20" xfId="2545" applyFont="1" applyBorder="1"/>
    <xf numFmtId="182" fontId="3" fillId="0" borderId="20" xfId="281" applyNumberFormat="1" applyFont="1" applyBorder="1"/>
    <xf numFmtId="182" fontId="3" fillId="0" borderId="20" xfId="2545" applyNumberFormat="1" applyBorder="1"/>
    <xf numFmtId="0" fontId="57" fillId="41" borderId="21" xfId="1666" applyFont="1" applyFill="1" applyBorder="1" applyAlignment="1">
      <alignment horizontal="left" vertical="center" wrapText="1"/>
    </xf>
    <xf numFmtId="0" fontId="6" fillId="0" borderId="0" xfId="1670" applyFont="1" applyBorder="1"/>
    <xf numFmtId="182" fontId="6" fillId="0" borderId="0" xfId="1670" applyNumberFormat="1" applyBorder="1"/>
    <xf numFmtId="0" fontId="3" fillId="0" borderId="0" xfId="2545" applyBorder="1"/>
    <xf numFmtId="182" fontId="3" fillId="0" borderId="0" xfId="2545" applyNumberFormat="1" applyBorder="1"/>
    <xf numFmtId="165" fontId="9" fillId="0" borderId="0" xfId="0" applyNumberFormat="1" applyFont="1" applyAlignment="1">
      <alignment vertical="center"/>
    </xf>
    <xf numFmtId="0" fontId="64" fillId="0" borderId="0" xfId="2545" applyFont="1" applyFill="1" applyBorder="1" applyAlignment="1">
      <alignment wrapText="1"/>
    </xf>
    <xf numFmtId="0" fontId="0" fillId="0" borderId="0" xfId="2545" applyFont="1" applyFill="1" applyBorder="1"/>
    <xf numFmtId="171" fontId="64" fillId="0" borderId="0" xfId="2539" applyNumberFormat="1" applyFont="1" applyBorder="1"/>
    <xf numFmtId="182" fontId="64" fillId="0" borderId="0" xfId="2545" applyNumberFormat="1" applyFont="1" applyBorder="1"/>
    <xf numFmtId="1" fontId="64" fillId="0" borderId="0" xfId="2545" applyNumberFormat="1" applyFont="1" applyBorder="1"/>
    <xf numFmtId="0" fontId="64" fillId="0" borderId="0" xfId="2545" applyFont="1" applyBorder="1"/>
    <xf numFmtId="0" fontId="0" fillId="0" borderId="0" xfId="2545" applyFont="1" applyBorder="1" applyAlignment="1">
      <alignment horizontal="left"/>
    </xf>
    <xf numFmtId="0" fontId="0" fillId="0" borderId="0" xfId="4" applyFont="1"/>
    <xf numFmtId="43" fontId="3" fillId="0" borderId="0" xfId="2539" applyNumberFormat="1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6" fillId="0" borderId="0" xfId="1670" applyFont="1" applyFill="1" applyBorder="1" applyAlignment="1">
      <alignment wrapText="1"/>
    </xf>
    <xf numFmtId="0" fontId="61" fillId="0" borderId="0" xfId="2545" applyFont="1" applyBorder="1"/>
    <xf numFmtId="0" fontId="57" fillId="41" borderId="0" xfId="1666" applyFont="1" applyFill="1" applyBorder="1" applyAlignment="1">
      <alignment horizontal="left" vertical="center" wrapText="1"/>
    </xf>
    <xf numFmtId="0" fontId="3" fillId="0" borderId="0" xfId="2545" applyBorder="1" applyAlignment="1">
      <alignment wrapText="1"/>
    </xf>
    <xf numFmtId="0" fontId="0" fillId="0" borderId="0" xfId="1670" applyFont="1" applyFill="1" applyBorder="1"/>
    <xf numFmtId="168" fontId="3" fillId="0" borderId="0" xfId="2534" applyFont="1" applyBorder="1"/>
    <xf numFmtId="0" fontId="0" fillId="0" borderId="0" xfId="1670" applyFont="1" applyBorder="1"/>
    <xf numFmtId="0" fontId="16" fillId="0" borderId="0" xfId="1670" applyFont="1" applyBorder="1"/>
    <xf numFmtId="0" fontId="16" fillId="0" borderId="0" xfId="2545" applyFont="1" applyBorder="1" applyAlignment="1">
      <alignment horizontal="left"/>
    </xf>
    <xf numFmtId="0" fontId="58" fillId="0" borderId="0" xfId="2545" applyFont="1" applyBorder="1"/>
    <xf numFmtId="0" fontId="60" fillId="0" borderId="0" xfId="2545" applyFont="1" applyBorder="1"/>
    <xf numFmtId="182" fontId="56" fillId="0" borderId="0" xfId="281" applyNumberFormat="1" applyFont="1" applyBorder="1"/>
    <xf numFmtId="1" fontId="3" fillId="0" borderId="0" xfId="2545" applyNumberFormat="1" applyBorder="1"/>
    <xf numFmtId="182" fontId="6" fillId="0" borderId="0" xfId="1670" applyNumberFormat="1" applyFont="1" applyBorder="1"/>
    <xf numFmtId="182" fontId="55" fillId="0" borderId="0" xfId="2545" applyNumberFormat="1" applyFont="1" applyBorder="1"/>
    <xf numFmtId="0" fontId="6" fillId="0" borderId="0" xfId="1670" applyFont="1" applyFill="1" applyBorder="1"/>
    <xf numFmtId="171" fontId="19" fillId="0" borderId="0" xfId="0" applyNumberFormat="1" applyFont="1" applyBorder="1"/>
    <xf numFmtId="0" fontId="3" fillId="0" borderId="0" xfId="2545" applyFill="1" applyBorder="1"/>
    <xf numFmtId="171" fontId="55" fillId="0" borderId="0" xfId="2545" applyNumberFormat="1" applyFont="1" applyBorder="1"/>
    <xf numFmtId="182" fontId="19" fillId="0" borderId="0" xfId="1670" applyNumberFormat="1" applyFont="1" applyBorder="1"/>
    <xf numFmtId="169" fontId="6" fillId="0" borderId="0" xfId="4" applyNumberFormat="1" applyFont="1" applyBorder="1"/>
    <xf numFmtId="0" fontId="6" fillId="0" borderId="0" xfId="1670" applyBorder="1"/>
    <xf numFmtId="171" fontId="3" fillId="0" borderId="0" xfId="2539" applyNumberFormat="1" applyFont="1" applyBorder="1"/>
    <xf numFmtId="168" fontId="6" fillId="0" borderId="0" xfId="1670" applyNumberFormat="1" applyBorder="1"/>
    <xf numFmtId="0" fontId="6" fillId="43" borderId="0" xfId="1670" applyFont="1" applyFill="1" applyBorder="1" applyAlignment="1">
      <alignment wrapText="1"/>
    </xf>
    <xf numFmtId="171" fontId="55" fillId="0" borderId="0" xfId="2539" applyNumberFormat="1" applyFont="1" applyBorder="1"/>
    <xf numFmtId="0" fontId="6" fillId="43" borderId="0" xfId="1670" applyFont="1" applyFill="1" applyBorder="1"/>
    <xf numFmtId="0" fontId="6" fillId="43" borderId="0" xfId="1670" applyFill="1" applyBorder="1"/>
    <xf numFmtId="182" fontId="3" fillId="0" borderId="22" xfId="2545" applyNumberFormat="1" applyBorder="1"/>
    <xf numFmtId="182" fontId="3" fillId="0" borderId="22" xfId="281" applyNumberFormat="1" applyFont="1" applyBorder="1"/>
    <xf numFmtId="0" fontId="3" fillId="0" borderId="22" xfId="2545" applyBorder="1"/>
    <xf numFmtId="0" fontId="33" fillId="0" borderId="21" xfId="1666" applyFont="1" applyFill="1" applyBorder="1" applyAlignment="1">
      <alignment vertical="center" wrapText="1"/>
    </xf>
    <xf numFmtId="0" fontId="33" fillId="0" borderId="21" xfId="1666" applyFont="1" applyBorder="1" applyAlignment="1">
      <alignment wrapText="1"/>
    </xf>
    <xf numFmtId="0" fontId="33" fillId="0" borderId="21" xfId="1666" applyFont="1" applyFill="1" applyBorder="1" applyAlignment="1">
      <alignment horizontal="left" vertical="top" wrapText="1"/>
    </xf>
    <xf numFmtId="0" fontId="33" fillId="15" borderId="21" xfId="1666" applyFont="1" applyFill="1" applyBorder="1" applyAlignment="1">
      <alignment horizontal="left" vertical="top" wrapText="1"/>
    </xf>
    <xf numFmtId="0" fontId="58" fillId="15" borderId="21" xfId="1666" applyFont="1" applyFill="1" applyBorder="1" applyAlignment="1">
      <alignment horizontal="left" wrapText="1"/>
    </xf>
    <xf numFmtId="0" fontId="51" fillId="0" borderId="21" xfId="1666" applyFont="1" applyBorder="1"/>
    <xf numFmtId="0" fontId="58" fillId="0" borderId="21" xfId="1666" applyFont="1" applyBorder="1"/>
    <xf numFmtId="0" fontId="58" fillId="44" borderId="21" xfId="1666" applyFont="1" applyFill="1" applyBorder="1" applyAlignment="1">
      <alignment horizontal="left" wrapText="1"/>
    </xf>
    <xf numFmtId="0" fontId="3" fillId="0" borderId="21" xfId="2545" applyBorder="1" applyAlignment="1">
      <alignment wrapText="1"/>
    </xf>
    <xf numFmtId="0" fontId="58" fillId="0" borderId="21" xfId="1666" applyFont="1" applyFill="1" applyBorder="1" applyAlignment="1">
      <alignment horizontal="left" wrapText="1"/>
    </xf>
    <xf numFmtId="0" fontId="58" fillId="43" borderId="21" xfId="1666" applyFont="1" applyFill="1" applyBorder="1" applyAlignment="1">
      <alignment horizontal="left" wrapText="1"/>
    </xf>
    <xf numFmtId="0" fontId="0" fillId="0" borderId="0" xfId="0"/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19" fillId="0" borderId="0" xfId="0" applyFont="1" applyFill="1" applyBorder="1" applyAlignment="1">
      <alignment horizontal="left" wrapText="1"/>
    </xf>
    <xf numFmtId="0" fontId="65" fillId="0" borderId="0" xfId="0" applyFont="1"/>
    <xf numFmtId="182" fontId="7" fillId="0" borderId="0" xfId="0" applyNumberFormat="1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7" fillId="16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182" fontId="13" fillId="0" borderId="0" xfId="0" applyNumberFormat="1" applyFont="1" applyBorder="1" applyAlignment="1">
      <alignment vertical="center"/>
    </xf>
    <xf numFmtId="182" fontId="7" fillId="15" borderId="0" xfId="4" applyNumberFormat="1" applyFont="1" applyFill="1" applyBorder="1" applyAlignment="1">
      <alignment horizontal="left" vertical="center" wrapText="1"/>
    </xf>
    <xf numFmtId="182" fontId="15" fillId="0" borderId="0" xfId="5" applyNumberFormat="1" applyFont="1" applyBorder="1" applyAlignment="1">
      <alignment vertical="center"/>
    </xf>
    <xf numFmtId="182" fontId="7" fillId="17" borderId="0" xfId="0" applyNumberFormat="1" applyFont="1" applyFill="1" applyBorder="1" applyAlignment="1">
      <alignment vertical="center"/>
    </xf>
    <xf numFmtId="182" fontId="14" fillId="0" borderId="9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182" fontId="7" fillId="0" borderId="0" xfId="1" applyNumberFormat="1" applyFont="1" applyFill="1" applyAlignment="1">
      <alignment vertical="center"/>
    </xf>
    <xf numFmtId="182" fontId="13" fillId="0" borderId="0" xfId="0" applyNumberFormat="1" applyFont="1" applyFill="1" applyAlignment="1">
      <alignment horizontal="right" vertical="center"/>
    </xf>
    <xf numFmtId="182" fontId="7" fillId="16" borderId="7" xfId="0" applyNumberFormat="1" applyFont="1" applyFill="1" applyBorder="1" applyAlignment="1">
      <alignment horizontal="center" vertical="center"/>
    </xf>
    <xf numFmtId="182" fontId="7" fillId="16" borderId="6" xfId="0" applyNumberFormat="1" applyFont="1" applyFill="1" applyBorder="1" applyAlignment="1">
      <alignment horizontal="center" vertical="center"/>
    </xf>
    <xf numFmtId="182" fontId="13" fillId="0" borderId="7" xfId="0" applyNumberFormat="1" applyFont="1" applyBorder="1" applyAlignment="1">
      <alignment vertical="center"/>
    </xf>
    <xf numFmtId="182" fontId="7" fillId="0" borderId="6" xfId="0" applyNumberFormat="1" applyFont="1" applyBorder="1" applyAlignment="1">
      <alignment vertical="center"/>
    </xf>
    <xf numFmtId="182" fontId="13" fillId="0" borderId="6" xfId="0" applyNumberFormat="1" applyFont="1" applyBorder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15" borderId="7" xfId="4" applyNumberFormat="1" applyFont="1" applyFill="1" applyBorder="1" applyAlignment="1">
      <alignment horizontal="left" vertical="center" wrapText="1"/>
    </xf>
    <xf numFmtId="182" fontId="13" fillId="0" borderId="9" xfId="0" applyNumberFormat="1" applyFont="1" applyBorder="1" applyAlignment="1">
      <alignment vertical="center"/>
    </xf>
    <xf numFmtId="182" fontId="13" fillId="0" borderId="10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82" fontId="8" fillId="0" borderId="0" xfId="2534" applyNumberFormat="1" applyFont="1" applyAlignment="1">
      <alignment horizontal="right" vertical="center"/>
    </xf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19" fillId="0" borderId="0" xfId="0" applyNumberFormat="1" applyFont="1"/>
    <xf numFmtId="0" fontId="68" fillId="0" borderId="0" xfId="0" applyFont="1" applyFill="1" applyBorder="1" applyAlignment="1">
      <alignment horizontal="left"/>
    </xf>
    <xf numFmtId="182" fontId="69" fillId="0" borderId="6" xfId="0" applyNumberFormat="1" applyFont="1" applyBorder="1" applyAlignment="1">
      <alignment vertical="center"/>
    </xf>
    <xf numFmtId="182" fontId="57" fillId="17" borderId="6" xfId="0" applyNumberFormat="1" applyFont="1" applyFill="1" applyBorder="1" applyAlignment="1">
      <alignment vertical="center"/>
    </xf>
    <xf numFmtId="182" fontId="57" fillId="17" borderId="7" xfId="0" applyNumberFormat="1" applyFont="1" applyFill="1" applyBorder="1" applyAlignment="1">
      <alignment vertical="center"/>
    </xf>
    <xf numFmtId="182" fontId="57" fillId="17" borderId="0" xfId="0" applyNumberFormat="1" applyFont="1" applyFill="1" applyBorder="1" applyAlignment="1">
      <alignment vertical="center"/>
    </xf>
    <xf numFmtId="182" fontId="13" fillId="15" borderId="0" xfId="4" applyNumberFormat="1" applyFont="1" applyFill="1" applyBorder="1" applyAlignment="1">
      <alignment horizontal="left" vertical="center" wrapText="1"/>
    </xf>
    <xf numFmtId="0" fontId="16" fillId="0" borderId="0" xfId="4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3" fillId="0" borderId="0" xfId="0" applyFont="1"/>
    <xf numFmtId="0" fontId="16" fillId="0" borderId="0" xfId="0" applyFont="1"/>
    <xf numFmtId="0" fontId="16" fillId="0" borderId="0" xfId="4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4" applyFont="1" applyFill="1" applyBorder="1" applyAlignment="1">
      <alignment horizontal="left" vertical="center"/>
    </xf>
    <xf numFmtId="169" fontId="9" fillId="0" borderId="0" xfId="0" applyNumberFormat="1" applyFont="1" applyAlignment="1">
      <alignment vertical="center"/>
    </xf>
    <xf numFmtId="0" fontId="78" fillId="0" borderId="0" xfId="0" applyFont="1"/>
    <xf numFmtId="182" fontId="7" fillId="17" borderId="6" xfId="0" applyNumberFormat="1" applyFont="1" applyFill="1" applyBorder="1" applyAlignment="1">
      <alignment vertical="center"/>
    </xf>
    <xf numFmtId="0" fontId="29" fillId="0" borderId="0" xfId="0" applyFont="1"/>
    <xf numFmtId="0" fontId="35" fillId="0" borderId="0" xfId="0" applyFont="1"/>
    <xf numFmtId="1" fontId="0" fillId="0" borderId="0" xfId="4" applyNumberFormat="1" applyFont="1" applyFill="1" applyBorder="1"/>
    <xf numFmtId="182" fontId="19" fillId="40" borderId="0" xfId="0" applyNumberFormat="1" applyFont="1" applyFill="1" applyBorder="1"/>
    <xf numFmtId="0" fontId="19" fillId="40" borderId="0" xfId="0" applyFont="1" applyFill="1" applyBorder="1" applyAlignment="1">
      <alignment horizontal="right"/>
    </xf>
    <xf numFmtId="1" fontId="19" fillId="0" borderId="0" xfId="4" applyNumberFormat="1" applyFont="1" applyBorder="1"/>
    <xf numFmtId="0" fontId="19" fillId="0" borderId="0" xfId="4" applyFont="1" applyBorder="1"/>
    <xf numFmtId="0" fontId="0" fillId="0" borderId="0" xfId="0" applyFont="1" applyBorder="1" applyAlignment="1">
      <alignment horizontal="center" wrapText="1"/>
    </xf>
    <xf numFmtId="170" fontId="0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182" fontId="0" fillId="0" borderId="0" xfId="0" applyNumberFormat="1" applyFont="1" applyBorder="1"/>
    <xf numFmtId="182" fontId="0" fillId="0" borderId="0" xfId="0" applyNumberFormat="1" applyFont="1" applyBorder="1" applyAlignment="1">
      <alignment wrapText="1"/>
    </xf>
    <xf numFmtId="182" fontId="19" fillId="0" borderId="0" xfId="0" applyNumberFormat="1" applyFont="1" applyFill="1" applyBorder="1"/>
    <xf numFmtId="182" fontId="19" fillId="0" borderId="0" xfId="4" applyNumberFormat="1" applyFont="1" applyBorder="1" applyAlignment="1">
      <alignment wrapText="1"/>
    </xf>
    <xf numFmtId="0" fontId="19" fillId="0" borderId="0" xfId="4" applyFont="1" applyBorder="1" applyAlignment="1"/>
    <xf numFmtId="0" fontId="19" fillId="0" borderId="0" xfId="4" applyFont="1" applyBorder="1" applyAlignment="1">
      <alignment wrapText="1"/>
    </xf>
    <xf numFmtId="182" fontId="63" fillId="0" borderId="0" xfId="4" applyNumberFormat="1" applyFont="1" applyBorder="1"/>
    <xf numFmtId="182" fontId="0" fillId="0" borderId="0" xfId="280" applyNumberFormat="1" applyFont="1" applyBorder="1"/>
    <xf numFmtId="182" fontId="19" fillId="0" borderId="0" xfId="0" applyNumberFormat="1" applyFont="1" applyBorder="1"/>
    <xf numFmtId="182" fontId="52" fillId="0" borderId="0" xfId="4" applyNumberFormat="1" applyFont="1" applyBorder="1" applyAlignment="1">
      <alignment wrapText="1"/>
    </xf>
    <xf numFmtId="0" fontId="52" fillId="0" borderId="0" xfId="4" applyFont="1" applyBorder="1" applyAlignment="1">
      <alignment wrapText="1"/>
    </xf>
    <xf numFmtId="168" fontId="13" fillId="0" borderId="0" xfId="2534" applyFont="1" applyBorder="1" applyAlignment="1">
      <alignment vertical="center"/>
    </xf>
    <xf numFmtId="168" fontId="15" fillId="0" borderId="0" xfId="2534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4" applyFont="1" applyBorder="1" applyAlignment="1">
      <alignment horizontal="center"/>
    </xf>
    <xf numFmtId="182" fontId="19" fillId="0" borderId="0" xfId="4" applyNumberFormat="1" applyFont="1" applyBorder="1" applyAlignment="1">
      <alignment horizontal="right"/>
    </xf>
    <xf numFmtId="169" fontId="19" fillId="0" borderId="0" xfId="4" applyNumberFormat="1" applyFont="1" applyBorder="1"/>
    <xf numFmtId="182" fontId="6" fillId="0" borderId="0" xfId="4" applyNumberFormat="1" applyFont="1" applyBorder="1"/>
    <xf numFmtId="182" fontId="19" fillId="0" borderId="0" xfId="4" applyNumberFormat="1" applyFont="1" applyBorder="1"/>
    <xf numFmtId="182" fontId="19" fillId="0" borderId="0" xfId="4" applyNumberFormat="1" applyFont="1" applyFill="1" applyBorder="1"/>
    <xf numFmtId="0" fontId="12" fillId="0" borderId="0" xfId="0" applyFont="1" applyFill="1" applyAlignment="1">
      <alignment vertical="center"/>
    </xf>
    <xf numFmtId="182" fontId="9" fillId="0" borderId="0" xfId="0" applyNumberFormat="1" applyFont="1" applyAlignment="1">
      <alignment vertical="center"/>
    </xf>
    <xf numFmtId="170" fontId="19" fillId="0" borderId="0" xfId="0" applyNumberFormat="1" applyFont="1" applyBorder="1" applyAlignment="1">
      <alignment wrapText="1"/>
    </xf>
    <xf numFmtId="0" fontId="67" fillId="0" borderId="0" xfId="0" applyFont="1" applyBorder="1"/>
    <xf numFmtId="0" fontId="0" fillId="40" borderId="0" xfId="0" applyFont="1" applyFill="1" applyBorder="1"/>
    <xf numFmtId="1" fontId="0" fillId="0" borderId="0" xfId="4" applyNumberFormat="1" applyFont="1" applyBorder="1"/>
    <xf numFmtId="182" fontId="52" fillId="0" borderId="0" xfId="4" applyNumberFormat="1" applyFont="1" applyFill="1" applyBorder="1" applyAlignment="1">
      <alignment wrapText="1"/>
    </xf>
    <xf numFmtId="0" fontId="19" fillId="0" borderId="0" xfId="4" applyFont="1" applyBorder="1" applyAlignment="1">
      <alignment horizontal="right"/>
    </xf>
    <xf numFmtId="0" fontId="66" fillId="0" borderId="0" xfId="0" applyFont="1" applyBorder="1"/>
    <xf numFmtId="0" fontId="19" fillId="0" borderId="0" xfId="4" applyFont="1" applyFill="1" applyBorder="1" applyAlignment="1">
      <alignment horizontal="right"/>
    </xf>
    <xf numFmtId="0" fontId="0" fillId="0" borderId="0" xfId="0"/>
    <xf numFmtId="0" fontId="7" fillId="0" borderId="0" xfId="0" applyFont="1" applyFill="1" applyAlignment="1">
      <alignment vertical="center"/>
    </xf>
    <xf numFmtId="170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0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1670" applyFont="1" applyFill="1" applyBorder="1" applyAlignment="1">
      <alignment wrapText="1"/>
    </xf>
    <xf numFmtId="0" fontId="6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vertical="center"/>
    </xf>
    <xf numFmtId="182" fontId="64" fillId="0" borderId="0" xfId="281" applyNumberFormat="1" applyFont="1" applyBorder="1"/>
    <xf numFmtId="0" fontId="0" fillId="0" borderId="0" xfId="4" applyFont="1" applyFill="1" applyBorder="1" applyAlignment="1">
      <alignment horizontal="left" vertical="center"/>
    </xf>
    <xf numFmtId="0" fontId="0" fillId="0" borderId="0" xfId="586" applyFont="1" applyFill="1" applyBorder="1" applyAlignment="1">
      <alignment wrapText="1"/>
    </xf>
    <xf numFmtId="0" fontId="0" fillId="0" borderId="0" xfId="0" applyFont="1" applyBorder="1"/>
    <xf numFmtId="169" fontId="0" fillId="0" borderId="0" xfId="4" applyNumberFormat="1" applyFont="1" applyBorder="1"/>
    <xf numFmtId="0" fontId="0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4" applyFont="1" applyFill="1" applyBorder="1"/>
    <xf numFmtId="0" fontId="0" fillId="0" borderId="0" xfId="4" applyFont="1" applyFill="1" applyBorder="1"/>
    <xf numFmtId="0" fontId="19" fillId="0" borderId="0" xfId="4" applyFont="1" applyFill="1" applyBorder="1" applyAlignment="1">
      <alignment horizontal="left" vertical="center"/>
    </xf>
    <xf numFmtId="0" fontId="52" fillId="0" borderId="0" xfId="4" applyFont="1" applyFill="1" applyBorder="1" applyAlignment="1">
      <alignment wrapText="1"/>
    </xf>
    <xf numFmtId="0" fontId="0" fillId="0" borderId="0" xfId="4" applyFont="1" applyBorder="1"/>
    <xf numFmtId="182" fontId="62" fillId="0" borderId="0" xfId="281" applyNumberFormat="1" applyFont="1" applyFill="1" applyBorder="1"/>
    <xf numFmtId="0" fontId="0" fillId="0" borderId="0" xfId="1670" applyFont="1" applyFill="1" applyBorder="1"/>
    <xf numFmtId="0" fontId="19" fillId="0" borderId="0" xfId="0" applyFont="1" applyBorder="1"/>
    <xf numFmtId="0" fontId="0" fillId="0" borderId="0" xfId="0" applyBorder="1"/>
    <xf numFmtId="0" fontId="19" fillId="0" borderId="0" xfId="0" applyFont="1" applyFill="1" applyBorder="1"/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4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9" fillId="4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9" fillId="0" borderId="0" xfId="4" applyFont="1" applyFill="1" applyBorder="1" applyAlignment="1">
      <alignment horizontal="left" vertical="center" wrapText="1"/>
    </xf>
    <xf numFmtId="182" fontId="7" fillId="0" borderId="0" xfId="0" applyNumberFormat="1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13" fillId="0" borderId="0" xfId="0" applyNumberFormat="1" applyFont="1" applyBorder="1" applyAlignment="1">
      <alignment vertical="center"/>
    </xf>
    <xf numFmtId="182" fontId="12" fillId="15" borderId="0" xfId="0" applyNumberFormat="1" applyFont="1" applyFill="1" applyAlignment="1">
      <alignment vertical="center"/>
    </xf>
    <xf numFmtId="182" fontId="13" fillId="15" borderId="0" xfId="0" applyNumberFormat="1" applyFont="1" applyFill="1" applyAlignment="1">
      <alignment horizontal="right" vertical="center"/>
    </xf>
    <xf numFmtId="182" fontId="13" fillId="15" borderId="0" xfId="0" applyNumberFormat="1" applyFont="1" applyFill="1" applyAlignment="1">
      <alignment vertical="center"/>
    </xf>
    <xf numFmtId="182" fontId="0" fillId="0" borderId="0" xfId="4" applyNumberFormat="1" applyFont="1" applyBorder="1"/>
    <xf numFmtId="0" fontId="19" fillId="0" borderId="0" xfId="4" applyFont="1" applyFill="1" applyBorder="1" applyAlignment="1">
      <alignment wrapText="1"/>
    </xf>
    <xf numFmtId="0" fontId="35" fillId="0" borderId="0" xfId="0" applyFont="1" applyFill="1" applyBorder="1" applyAlignment="1">
      <alignment horizontal="left"/>
    </xf>
    <xf numFmtId="168" fontId="13" fillId="15" borderId="26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left" wrapText="1"/>
    </xf>
    <xf numFmtId="0" fontId="53" fillId="0" borderId="0" xfId="0" applyFont="1" applyAlignment="1">
      <alignment wrapText="1"/>
    </xf>
    <xf numFmtId="182" fontId="6" fillId="0" borderId="0" xfId="0" applyNumberFormat="1" applyFont="1" applyBorder="1"/>
    <xf numFmtId="0" fontId="67" fillId="0" borderId="0" xfId="0" applyFont="1" applyBorder="1" applyAlignment="1">
      <alignment wrapText="1"/>
    </xf>
    <xf numFmtId="0" fontId="0" fillId="15" borderId="0" xfId="0" applyFill="1"/>
    <xf numFmtId="0" fontId="70" fillId="15" borderId="0" xfId="0" applyNumberFormat="1" applyFont="1" applyFill="1" applyBorder="1" applyAlignment="1" applyProtection="1">
      <alignment vertical="center" wrapText="1"/>
    </xf>
    <xf numFmtId="0" fontId="70" fillId="15" borderId="0" xfId="0" applyNumberFormat="1" applyFont="1" applyFill="1" applyBorder="1" applyAlignment="1" applyProtection="1">
      <alignment vertical="center"/>
    </xf>
    <xf numFmtId="168" fontId="70" fillId="15" borderId="0" xfId="0" applyNumberFormat="1" applyFont="1" applyFill="1" applyBorder="1" applyAlignment="1" applyProtection="1">
      <alignment vertical="center"/>
    </xf>
    <xf numFmtId="168" fontId="70" fillId="15" borderId="0" xfId="2534" applyFont="1" applyFill="1" applyBorder="1" applyAlignment="1" applyProtection="1">
      <alignment vertical="center"/>
    </xf>
    <xf numFmtId="168" fontId="75" fillId="15" borderId="0" xfId="0" applyNumberFormat="1" applyFont="1" applyFill="1" applyBorder="1" applyAlignment="1" applyProtection="1">
      <alignment horizontal="right" vertical="center"/>
    </xf>
    <xf numFmtId="10" fontId="76" fillId="15" borderId="0" xfId="0" applyNumberFormat="1" applyFont="1" applyFill="1" applyBorder="1" applyAlignment="1" applyProtection="1">
      <alignment vertical="center"/>
    </xf>
    <xf numFmtId="165" fontId="0" fillId="15" borderId="0" xfId="0" applyNumberFormat="1" applyFont="1" applyFill="1" applyBorder="1" applyAlignment="1" applyProtection="1"/>
    <xf numFmtId="0" fontId="0" fillId="15" borderId="0" xfId="0" applyNumberFormat="1" applyFont="1" applyFill="1" applyBorder="1" applyAlignment="1" applyProtection="1"/>
    <xf numFmtId="168" fontId="19" fillId="15" borderId="0" xfId="0" applyNumberFormat="1" applyFont="1" applyFill="1" applyBorder="1" applyAlignment="1" applyProtection="1"/>
    <xf numFmtId="0" fontId="0" fillId="15" borderId="0" xfId="0" applyFill="1" applyAlignment="1">
      <alignment wrapText="1"/>
    </xf>
    <xf numFmtId="168" fontId="13" fillId="15" borderId="0" xfId="0" applyNumberFormat="1" applyFont="1" applyFill="1" applyBorder="1" applyAlignment="1" applyProtection="1">
      <alignment vertical="center"/>
    </xf>
    <xf numFmtId="168" fontId="13" fillId="15" borderId="28" xfId="0" applyNumberFormat="1" applyFont="1" applyFill="1" applyBorder="1" applyAlignment="1" applyProtection="1">
      <alignment vertical="center"/>
    </xf>
    <xf numFmtId="168" fontId="13" fillId="15" borderId="29" xfId="0" applyNumberFormat="1" applyFont="1" applyFill="1" applyBorder="1" applyAlignment="1" applyProtection="1">
      <alignment vertical="center"/>
    </xf>
    <xf numFmtId="168" fontId="14" fillId="15" borderId="26" xfId="0" applyNumberFormat="1" applyFont="1" applyFill="1" applyBorder="1" applyAlignment="1" applyProtection="1">
      <alignment vertical="center"/>
    </xf>
    <xf numFmtId="168" fontId="14" fillId="15" borderId="0" xfId="0" applyNumberFormat="1" applyFont="1" applyFill="1" applyBorder="1" applyAlignment="1" applyProtection="1">
      <alignment vertical="center"/>
    </xf>
    <xf numFmtId="168" fontId="13" fillId="15" borderId="26" xfId="2534" applyFont="1" applyFill="1" applyBorder="1" applyAlignment="1" applyProtection="1">
      <alignment vertical="center"/>
    </xf>
    <xf numFmtId="168" fontId="13" fillId="15" borderId="0" xfId="2534" applyFont="1" applyFill="1" applyBorder="1" applyAlignment="1" applyProtection="1">
      <alignment vertical="center"/>
    </xf>
    <xf numFmtId="168" fontId="13" fillId="15" borderId="27" xfId="2534" applyFont="1" applyFill="1" applyBorder="1" applyAlignment="1" applyProtection="1">
      <alignment vertical="center"/>
    </xf>
    <xf numFmtId="168" fontId="13" fillId="15" borderId="29" xfId="2534" applyFont="1" applyFill="1" applyBorder="1" applyAlignment="1" applyProtection="1">
      <alignment vertical="center"/>
    </xf>
    <xf numFmtId="168" fontId="13" fillId="15" borderId="30" xfId="2534" applyFont="1" applyFill="1" applyBorder="1" applyAlignment="1" applyProtection="1">
      <alignment vertical="center"/>
    </xf>
    <xf numFmtId="0" fontId="19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center" vertical="top" wrapText="1"/>
    </xf>
    <xf numFmtId="0" fontId="7" fillId="15" borderId="0" xfId="0" applyNumberFormat="1" applyFont="1" applyFill="1" applyBorder="1" applyAlignment="1" applyProtection="1">
      <alignment vertical="center"/>
    </xf>
    <xf numFmtId="0" fontId="78" fillId="15" borderId="0" xfId="0" applyFont="1" applyFill="1"/>
    <xf numFmtId="168" fontId="7" fillId="15" borderId="0" xfId="0" applyNumberFormat="1" applyFont="1" applyFill="1" applyBorder="1" applyAlignment="1" applyProtection="1">
      <alignment vertical="center"/>
    </xf>
    <xf numFmtId="169" fontId="7" fillId="15" borderId="0" xfId="0" applyNumberFormat="1" applyFont="1" applyFill="1" applyBorder="1" applyAlignment="1" applyProtection="1">
      <alignment vertical="center"/>
    </xf>
    <xf numFmtId="182" fontId="71" fillId="15" borderId="0" xfId="0" applyNumberFormat="1" applyFont="1" applyFill="1" applyBorder="1" applyAlignment="1" applyProtection="1">
      <alignment vertical="center"/>
    </xf>
    <xf numFmtId="168" fontId="7" fillId="15" borderId="0" xfId="2534" applyFont="1" applyFill="1" applyBorder="1" applyAlignment="1" applyProtection="1">
      <alignment vertical="center"/>
    </xf>
    <xf numFmtId="0" fontId="13" fillId="15" borderId="0" xfId="0" applyNumberFormat="1" applyFont="1" applyFill="1" applyBorder="1" applyAlignment="1" applyProtection="1">
      <alignment vertical="center" wrapText="1"/>
    </xf>
    <xf numFmtId="0" fontId="13" fillId="15" borderId="0" xfId="0" applyNumberFormat="1" applyFont="1" applyFill="1" applyBorder="1" applyAlignment="1" applyProtection="1">
      <alignment vertical="center"/>
    </xf>
    <xf numFmtId="182" fontId="13" fillId="15" borderId="0" xfId="2534" applyNumberFormat="1" applyFont="1" applyFill="1" applyBorder="1" applyAlignment="1" applyProtection="1">
      <alignment vertical="center"/>
    </xf>
    <xf numFmtId="168" fontId="12" fillId="15" borderId="0" xfId="0" applyNumberFormat="1" applyFont="1" applyFill="1" applyBorder="1" applyAlignment="1" applyProtection="1">
      <alignment vertical="center"/>
    </xf>
    <xf numFmtId="0" fontId="12" fillId="15" borderId="0" xfId="0" applyFont="1" applyFill="1" applyAlignment="1">
      <alignment vertical="center"/>
    </xf>
    <xf numFmtId="0" fontId="12" fillId="15" borderId="0" xfId="0" applyNumberFormat="1" applyFont="1" applyFill="1" applyBorder="1" applyAlignment="1" applyProtection="1">
      <alignment vertical="center"/>
    </xf>
    <xf numFmtId="182" fontId="12" fillId="15" borderId="0" xfId="0" applyNumberFormat="1" applyFont="1" applyFill="1" applyBorder="1" applyAlignment="1" applyProtection="1">
      <alignment vertical="center"/>
    </xf>
    <xf numFmtId="0" fontId="12" fillId="15" borderId="0" xfId="0" applyNumberFormat="1" applyFont="1" applyFill="1" applyBorder="1" applyAlignment="1" applyProtection="1">
      <alignment vertical="center" wrapText="1"/>
    </xf>
    <xf numFmtId="0" fontId="13" fillId="15" borderId="23" xfId="0" applyNumberFormat="1" applyFont="1" applyFill="1" applyBorder="1" applyAlignment="1" applyProtection="1">
      <alignment vertical="center" wrapText="1"/>
    </xf>
    <xf numFmtId="0" fontId="13" fillId="15" borderId="24" xfId="0" applyNumberFormat="1" applyFont="1" applyFill="1" applyBorder="1" applyAlignment="1" applyProtection="1">
      <alignment vertical="center"/>
    </xf>
    <xf numFmtId="0" fontId="7" fillId="15" borderId="26" xfId="0" applyNumberFormat="1" applyFont="1" applyFill="1" applyBorder="1" applyAlignment="1" applyProtection="1">
      <alignment vertical="center" wrapText="1"/>
    </xf>
    <xf numFmtId="168" fontId="7" fillId="15" borderId="26" xfId="0" applyNumberFormat="1" applyFont="1" applyFill="1" applyBorder="1" applyAlignment="1" applyProtection="1">
      <alignment horizontal="center" vertical="center"/>
    </xf>
    <xf numFmtId="0" fontId="7" fillId="15" borderId="0" xfId="0" applyNumberFormat="1" applyFont="1" applyFill="1" applyBorder="1" applyAlignment="1" applyProtection="1">
      <alignment horizontal="center" vertical="center"/>
    </xf>
    <xf numFmtId="0" fontId="7" fillId="15" borderId="27" xfId="0" applyNumberFormat="1" applyFont="1" applyFill="1" applyBorder="1" applyAlignment="1" applyProtection="1">
      <alignment horizontal="center" vertical="center"/>
    </xf>
    <xf numFmtId="0" fontId="7" fillId="15" borderId="26" xfId="0" applyNumberFormat="1" applyFont="1" applyFill="1" applyBorder="1" applyAlignment="1" applyProtection="1">
      <alignment horizontal="center" vertical="center"/>
    </xf>
    <xf numFmtId="0" fontId="7" fillId="15" borderId="23" xfId="0" applyNumberFormat="1" applyFont="1" applyFill="1" applyBorder="1" applyAlignment="1" applyProtection="1">
      <alignment vertical="center" wrapText="1"/>
    </xf>
    <xf numFmtId="0" fontId="7" fillId="15" borderId="24" xfId="0" applyNumberFormat="1" applyFont="1" applyFill="1" applyBorder="1" applyAlignment="1" applyProtection="1">
      <alignment vertical="center"/>
    </xf>
    <xf numFmtId="168" fontId="7" fillId="15" borderId="23" xfId="0" applyNumberFormat="1" applyFont="1" applyFill="1" applyBorder="1" applyAlignment="1" applyProtection="1">
      <alignment vertical="center"/>
    </xf>
    <xf numFmtId="168" fontId="7" fillId="15" borderId="24" xfId="0" applyNumberFormat="1" applyFont="1" applyFill="1" applyBorder="1" applyAlignment="1" applyProtection="1">
      <alignment vertical="center"/>
    </xf>
    <xf numFmtId="168" fontId="7" fillId="15" borderId="25" xfId="0" applyNumberFormat="1" applyFont="1" applyFill="1" applyBorder="1" applyAlignment="1" applyProtection="1">
      <alignment vertical="center"/>
    </xf>
    <xf numFmtId="0" fontId="7" fillId="15" borderId="25" xfId="0" applyNumberFormat="1" applyFont="1" applyFill="1" applyBorder="1" applyAlignment="1" applyProtection="1">
      <alignment vertical="center"/>
    </xf>
    <xf numFmtId="0" fontId="7" fillId="15" borderId="0" xfId="0" applyNumberFormat="1" applyFont="1" applyFill="1" applyBorder="1" applyAlignment="1" applyProtection="1">
      <alignment vertical="center" wrapText="1"/>
    </xf>
    <xf numFmtId="168" fontId="7" fillId="15" borderId="26" xfId="0" applyNumberFormat="1" applyFont="1" applyFill="1" applyBorder="1" applyAlignment="1" applyProtection="1">
      <alignment vertical="center" wrapText="1"/>
    </xf>
    <xf numFmtId="168" fontId="7" fillId="15" borderId="0" xfId="0" applyNumberFormat="1" applyFont="1" applyFill="1" applyBorder="1" applyAlignment="1" applyProtection="1">
      <alignment vertical="center" wrapText="1"/>
    </xf>
    <xf numFmtId="168" fontId="7" fillId="15" borderId="27" xfId="2534" applyFont="1" applyFill="1" applyBorder="1" applyAlignment="1" applyProtection="1">
      <alignment vertical="center"/>
    </xf>
    <xf numFmtId="168" fontId="7" fillId="15" borderId="26" xfId="2534" applyFont="1" applyFill="1" applyBorder="1" applyAlignment="1" applyProtection="1">
      <alignment vertical="center"/>
    </xf>
    <xf numFmtId="168" fontId="0" fillId="15" borderId="0" xfId="0" applyNumberFormat="1" applyFill="1"/>
    <xf numFmtId="0" fontId="72" fillId="15" borderId="26" xfId="0" applyNumberFormat="1" applyFont="1" applyFill="1" applyBorder="1" applyAlignment="1" applyProtection="1">
      <alignment horizontal="left" vertical="center" wrapText="1"/>
    </xf>
    <xf numFmtId="0" fontId="72" fillId="15" borderId="0" xfId="0" applyNumberFormat="1" applyFont="1" applyFill="1" applyBorder="1" applyAlignment="1" applyProtection="1">
      <alignment horizontal="left" vertical="center" wrapText="1" indent="3"/>
    </xf>
    <xf numFmtId="0" fontId="73" fillId="15" borderId="26" xfId="0" applyNumberFormat="1" applyFont="1" applyFill="1" applyBorder="1" applyAlignment="1" applyProtection="1">
      <alignment horizontal="left" vertical="center" wrapText="1"/>
    </xf>
    <xf numFmtId="0" fontId="73" fillId="15" borderId="0" xfId="0" applyNumberFormat="1" applyFont="1" applyFill="1" applyBorder="1" applyAlignment="1" applyProtection="1">
      <alignment horizontal="left" vertical="center" wrapText="1"/>
    </xf>
    <xf numFmtId="0" fontId="13" fillId="15" borderId="26" xfId="0" applyNumberFormat="1" applyFont="1" applyFill="1" applyBorder="1" applyAlignment="1" applyProtection="1">
      <alignment horizontal="left" vertical="center" wrapText="1"/>
    </xf>
    <xf numFmtId="0" fontId="74" fillId="15" borderId="26" xfId="0" applyNumberFormat="1" applyFont="1" applyFill="1" applyBorder="1" applyAlignment="1" applyProtection="1">
      <alignment horizontal="left" vertical="center" wrapText="1"/>
    </xf>
    <xf numFmtId="9" fontId="0" fillId="15" borderId="0" xfId="3958" applyFont="1" applyFill="1"/>
    <xf numFmtId="0" fontId="13" fillId="15" borderId="28" xfId="0" applyNumberFormat="1" applyFont="1" applyFill="1" applyBorder="1" applyAlignment="1" applyProtection="1">
      <alignment vertical="center" wrapText="1"/>
    </xf>
    <xf numFmtId="0" fontId="13" fillId="15" borderId="29" xfId="0" applyNumberFormat="1" applyFont="1" applyFill="1" applyBorder="1" applyAlignment="1" applyProtection="1">
      <alignment vertical="center"/>
    </xf>
    <xf numFmtId="168" fontId="7" fillId="15" borderId="29" xfId="0" applyNumberFormat="1" applyFont="1" applyFill="1" applyBorder="1" applyAlignment="1" applyProtection="1">
      <alignment vertical="center"/>
    </xf>
    <xf numFmtId="168" fontId="13" fillId="15" borderId="28" xfId="2534" applyFont="1" applyFill="1" applyBorder="1" applyAlignment="1" applyProtection="1">
      <alignment vertical="center"/>
    </xf>
    <xf numFmtId="0" fontId="13" fillId="15" borderId="26" xfId="0" applyNumberFormat="1" applyFont="1" applyFill="1" applyBorder="1" applyAlignment="1" applyProtection="1">
      <alignment vertical="center" wrapText="1"/>
    </xf>
    <xf numFmtId="168" fontId="7" fillId="15" borderId="26" xfId="0" applyNumberFormat="1" applyFont="1" applyFill="1" applyBorder="1" applyAlignment="1" applyProtection="1">
      <alignment vertical="center"/>
    </xf>
    <xf numFmtId="0" fontId="16" fillId="15" borderId="26" xfId="0" applyNumberFormat="1" applyFont="1" applyFill="1" applyBorder="1" applyAlignment="1" applyProtection="1">
      <alignment vertical="center" wrapText="1"/>
    </xf>
    <xf numFmtId="0" fontId="16" fillId="15" borderId="26" xfId="0" applyNumberFormat="1" applyFont="1" applyFill="1" applyBorder="1" applyAlignment="1" applyProtection="1">
      <alignment wrapText="1"/>
    </xf>
    <xf numFmtId="166" fontId="0" fillId="15" borderId="0" xfId="0" applyNumberFormat="1" applyFill="1"/>
    <xf numFmtId="0" fontId="12" fillId="15" borderId="28" xfId="0" applyNumberFormat="1" applyFont="1" applyFill="1" applyBorder="1" applyAlignment="1" applyProtection="1">
      <alignment horizontal="left" vertical="center" wrapText="1"/>
    </xf>
    <xf numFmtId="0" fontId="12" fillId="15" borderId="29" xfId="0" applyNumberFormat="1" applyFont="1" applyFill="1" applyBorder="1" applyAlignment="1" applyProtection="1">
      <alignment horizontal="left" vertical="center"/>
    </xf>
    <xf numFmtId="0" fontId="74" fillId="15" borderId="0" xfId="0" applyNumberFormat="1" applyFont="1" applyFill="1" applyBorder="1" applyAlignment="1" applyProtection="1">
      <alignment horizontal="left" vertical="center" wrapText="1"/>
    </xf>
    <xf numFmtId="9" fontId="13" fillId="15" borderId="0" xfId="0" applyNumberFormat="1" applyFont="1" applyFill="1" applyBorder="1" applyAlignment="1" applyProtection="1">
      <alignment vertical="center"/>
    </xf>
    <xf numFmtId="168" fontId="13" fillId="15" borderId="23" xfId="0" applyNumberFormat="1" applyFont="1" applyFill="1" applyBorder="1" applyAlignment="1" applyProtection="1">
      <alignment vertical="center"/>
    </xf>
    <xf numFmtId="168" fontId="13" fillId="15" borderId="24" xfId="0" applyNumberFormat="1" applyFont="1" applyFill="1" applyBorder="1" applyAlignment="1" applyProtection="1">
      <alignment vertical="center"/>
    </xf>
    <xf numFmtId="168" fontId="13" fillId="15" borderId="24" xfId="2534" applyFont="1" applyFill="1" applyBorder="1" applyAlignment="1" applyProtection="1">
      <alignment vertical="center"/>
    </xf>
    <xf numFmtId="168" fontId="13" fillId="15" borderId="25" xfId="2534" applyFont="1" applyFill="1" applyBorder="1" applyAlignment="1" applyProtection="1">
      <alignment vertical="center"/>
    </xf>
    <xf numFmtId="168" fontId="13" fillId="15" borderId="23" xfId="2534" applyFont="1" applyFill="1" applyBorder="1" applyAlignment="1" applyProtection="1">
      <alignment vertical="center"/>
    </xf>
    <xf numFmtId="0" fontId="13" fillId="15" borderId="0" xfId="0" applyNumberFormat="1" applyFont="1" applyFill="1" applyBorder="1" applyAlignment="1" applyProtection="1">
      <alignment horizontal="right" vertical="center"/>
    </xf>
    <xf numFmtId="0" fontId="0" fillId="15" borderId="27" xfId="0" applyFill="1" applyBorder="1"/>
    <xf numFmtId="168" fontId="77" fillId="15" borderId="0" xfId="0" applyNumberFormat="1" applyFont="1" applyFill="1" applyBorder="1" applyAlignment="1" applyProtection="1">
      <alignment vertical="center"/>
    </xf>
    <xf numFmtId="168" fontId="77" fillId="15" borderId="0" xfId="2534" applyFont="1" applyFill="1" applyBorder="1" applyAlignment="1" applyProtection="1">
      <alignment vertical="center"/>
    </xf>
    <xf numFmtId="168" fontId="77" fillId="15" borderId="26" xfId="2534" applyFont="1" applyFill="1" applyBorder="1" applyAlignment="1" applyProtection="1">
      <alignment vertical="center"/>
    </xf>
    <xf numFmtId="168" fontId="16" fillId="15" borderId="27" xfId="2534" applyFont="1" applyFill="1" applyBorder="1" applyAlignment="1" applyProtection="1">
      <alignment vertical="center"/>
    </xf>
    <xf numFmtId="0" fontId="13" fillId="15" borderId="0" xfId="4" applyFont="1" applyFill="1" applyBorder="1" applyAlignment="1">
      <alignment wrapText="1"/>
    </xf>
    <xf numFmtId="0" fontId="7" fillId="15" borderId="27" xfId="0" applyNumberFormat="1" applyFont="1" applyFill="1" applyBorder="1" applyAlignment="1" applyProtection="1">
      <alignment vertical="center"/>
    </xf>
    <xf numFmtId="168" fontId="16" fillId="15" borderId="0" xfId="2534" applyFont="1" applyFill="1"/>
    <xf numFmtId="168" fontId="79" fillId="15" borderId="0" xfId="2534" applyFont="1" applyFill="1" applyBorder="1"/>
    <xf numFmtId="168" fontId="16" fillId="15" borderId="0" xfId="2534" applyFont="1" applyFill="1" applyBorder="1" applyAlignment="1" applyProtection="1">
      <alignment vertical="center"/>
    </xf>
    <xf numFmtId="0" fontId="13" fillId="15" borderId="0" xfId="4" applyFont="1" applyFill="1" applyBorder="1"/>
    <xf numFmtId="0" fontId="7" fillId="15" borderId="26" xfId="0" applyNumberFormat="1" applyFont="1" applyFill="1" applyBorder="1" applyAlignment="1" applyProtection="1">
      <alignment horizontal="left" vertical="center" wrapText="1"/>
    </xf>
    <xf numFmtId="0" fontId="14" fillId="15" borderId="0" xfId="0" applyNumberFormat="1" applyFont="1" applyFill="1" applyBorder="1" applyAlignment="1" applyProtection="1">
      <alignment horizontal="right" vertical="center"/>
    </xf>
    <xf numFmtId="0" fontId="14" fillId="15" borderId="0" xfId="0" applyNumberFormat="1" applyFont="1" applyFill="1" applyBorder="1" applyAlignment="1" applyProtection="1">
      <alignment vertical="center"/>
    </xf>
    <xf numFmtId="0" fontId="7" fillId="15" borderId="28" xfId="0" applyNumberFormat="1" applyFont="1" applyFill="1" applyBorder="1" applyAlignment="1" applyProtection="1">
      <alignment vertical="center" wrapText="1"/>
    </xf>
    <xf numFmtId="0" fontId="7" fillId="15" borderId="29" xfId="0" applyNumberFormat="1" applyFont="1" applyFill="1" applyBorder="1" applyAlignment="1" applyProtection="1">
      <alignment vertical="center"/>
    </xf>
    <xf numFmtId="168" fontId="7" fillId="15" borderId="28" xfId="0" applyNumberFormat="1" applyFont="1" applyFill="1" applyBorder="1" applyAlignment="1" applyProtection="1">
      <alignment vertical="center"/>
    </xf>
    <xf numFmtId="168" fontId="17" fillId="15" borderId="0" xfId="0" applyNumberFormat="1" applyFont="1" applyFill="1" applyBorder="1" applyAlignment="1" applyProtection="1">
      <alignment vertical="center"/>
    </xf>
    <xf numFmtId="0" fontId="13" fillId="15" borderId="26" xfId="0" applyNumberFormat="1" applyFont="1" applyFill="1" applyBorder="1" applyAlignment="1" applyProtection="1">
      <alignment wrapText="1"/>
    </xf>
    <xf numFmtId="0" fontId="16" fillId="15" borderId="0" xfId="0" applyFont="1" applyFill="1" applyAlignment="1">
      <alignment wrapText="1"/>
    </xf>
    <xf numFmtId="0" fontId="7" fillId="15" borderId="0" xfId="0" applyNumberFormat="1" applyFont="1" applyFill="1" applyBorder="1" applyAlignment="1" applyProtection="1">
      <alignment horizontal="left" vertical="center" wrapText="1"/>
    </xf>
    <xf numFmtId="168" fontId="73" fillId="15" borderId="0" xfId="0" applyNumberFormat="1" applyFont="1" applyFill="1" applyBorder="1" applyAlignment="1" applyProtection="1">
      <alignment vertical="center"/>
    </xf>
    <xf numFmtId="168" fontId="13" fillId="15" borderId="27" xfId="2534" applyFont="1" applyFill="1" applyBorder="1" applyAlignment="1" applyProtection="1">
      <alignment horizontal="left" vertical="center" wrapText="1"/>
    </xf>
    <xf numFmtId="0" fontId="58" fillId="15" borderId="0" xfId="0" applyFont="1" applyFill="1" applyBorder="1" applyAlignment="1">
      <alignment horizontal="left" wrapText="1"/>
    </xf>
    <xf numFmtId="0" fontId="14" fillId="15" borderId="28" xfId="0" applyNumberFormat="1" applyFont="1" applyFill="1" applyBorder="1" applyAlignment="1" applyProtection="1">
      <alignment vertical="center" wrapText="1"/>
    </xf>
    <xf numFmtId="0" fontId="14" fillId="15" borderId="29" xfId="0" applyNumberFormat="1" applyFont="1" applyFill="1" applyBorder="1" applyAlignment="1" applyProtection="1">
      <alignment vertical="center"/>
    </xf>
    <xf numFmtId="168" fontId="14" fillId="15" borderId="28" xfId="0" applyNumberFormat="1" applyFont="1" applyFill="1" applyBorder="1" applyAlignment="1" applyProtection="1">
      <alignment vertical="center"/>
    </xf>
    <xf numFmtId="168" fontId="14" fillId="15" borderId="29" xfId="0" applyNumberFormat="1" applyFont="1" applyFill="1" applyBorder="1" applyAlignment="1" applyProtection="1">
      <alignment vertical="center"/>
    </xf>
    <xf numFmtId="0" fontId="14" fillId="15" borderId="23" xfId="0" applyNumberFormat="1" applyFont="1" applyFill="1" applyBorder="1" applyAlignment="1" applyProtection="1">
      <alignment vertical="center" wrapText="1"/>
    </xf>
    <xf numFmtId="0" fontId="14" fillId="15" borderId="24" xfId="0" applyNumberFormat="1" applyFont="1" applyFill="1" applyBorder="1" applyAlignment="1" applyProtection="1">
      <alignment vertical="center"/>
    </xf>
    <xf numFmtId="168" fontId="14" fillId="15" borderId="23" xfId="0" applyNumberFormat="1" applyFont="1" applyFill="1" applyBorder="1" applyAlignment="1" applyProtection="1">
      <alignment vertical="center"/>
    </xf>
    <xf numFmtId="168" fontId="14" fillId="15" borderId="24" xfId="0" applyNumberFormat="1" applyFont="1" applyFill="1" applyBorder="1" applyAlignment="1" applyProtection="1">
      <alignment vertical="center"/>
    </xf>
    <xf numFmtId="0" fontId="7" fillId="15" borderId="29" xfId="0" applyNumberFormat="1" applyFont="1" applyFill="1" applyBorder="1" applyAlignment="1" applyProtection="1">
      <alignment vertical="center" wrapText="1"/>
    </xf>
    <xf numFmtId="9" fontId="73" fillId="15" borderId="27" xfId="3958" applyFont="1" applyFill="1" applyBorder="1" applyAlignment="1" applyProtection="1">
      <alignment horizontal="left" vertical="center" wrapText="1"/>
    </xf>
    <xf numFmtId="0" fontId="19" fillId="15" borderId="0" xfId="0" applyFont="1" applyFill="1" applyBorder="1"/>
    <xf numFmtId="0" fontId="0" fillId="15" borderId="0" xfId="0" applyFont="1" applyFill="1" applyBorder="1"/>
    <xf numFmtId="182" fontId="0" fillId="15" borderId="0" xfId="0" applyNumberFormat="1" applyFont="1" applyFill="1" applyBorder="1"/>
    <xf numFmtId="0" fontId="35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/>
    <xf numFmtId="0" fontId="29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vertical="center"/>
    </xf>
    <xf numFmtId="0" fontId="80" fillId="0" borderId="0" xfId="0" applyFont="1" applyFill="1" applyAlignment="1">
      <alignment vertical="center"/>
    </xf>
    <xf numFmtId="0" fontId="80" fillId="0" borderId="0" xfId="0" applyNumberFormat="1" applyFont="1" applyFill="1" applyBorder="1" applyAlignment="1" applyProtection="1">
      <alignment vertical="center"/>
    </xf>
    <xf numFmtId="0" fontId="29" fillId="0" borderId="31" xfId="0" applyFont="1" applyBorder="1"/>
    <xf numFmtId="0" fontId="35" fillId="0" borderId="31" xfId="0" applyFont="1" applyBorder="1" applyAlignment="1">
      <alignment wrapText="1"/>
    </xf>
    <xf numFmtId="0" fontId="35" fillId="0" borderId="31" xfId="0" applyFont="1" applyBorder="1"/>
    <xf numFmtId="182" fontId="29" fillId="0" borderId="0" xfId="2534" applyNumberFormat="1" applyFont="1"/>
    <xf numFmtId="0" fontId="29" fillId="0" borderId="0" xfId="0" applyFont="1" applyBorder="1"/>
    <xf numFmtId="182" fontId="29" fillId="0" borderId="0" xfId="2534" applyNumberFormat="1" applyFont="1" applyBorder="1"/>
    <xf numFmtId="182" fontId="35" fillId="0" borderId="31" xfId="2534" applyNumberFormat="1" applyFont="1" applyBorder="1"/>
    <xf numFmtId="182" fontId="29" fillId="0" borderId="0" xfId="0" applyNumberFormat="1" applyFont="1"/>
    <xf numFmtId="9" fontId="29" fillId="0" borderId="0" xfId="3958" applyFont="1"/>
    <xf numFmtId="0" fontId="35" fillId="40" borderId="31" xfId="0" applyFont="1" applyFill="1" applyBorder="1"/>
    <xf numFmtId="182" fontId="35" fillId="40" borderId="31" xfId="2534" applyNumberFormat="1" applyFont="1" applyFill="1" applyBorder="1"/>
    <xf numFmtId="9" fontId="35" fillId="40" borderId="31" xfId="3958" applyFont="1" applyFill="1" applyBorder="1"/>
    <xf numFmtId="168" fontId="81" fillId="0" borderId="0" xfId="0" applyNumberFormat="1" applyFont="1"/>
    <xf numFmtId="0" fontId="65" fillId="0" borderId="0" xfId="0" applyFont="1" applyBorder="1" applyAlignment="1">
      <alignment horizontal="left" vertical="top" wrapText="1"/>
    </xf>
    <xf numFmtId="0" fontId="82" fillId="0" borderId="0" xfId="0" applyFont="1" applyBorder="1"/>
    <xf numFmtId="0" fontId="19" fillId="0" borderId="0" xfId="0" applyFont="1"/>
    <xf numFmtId="0" fontId="7" fillId="15" borderId="23" xfId="0" applyNumberFormat="1" applyFont="1" applyFill="1" applyBorder="1" applyAlignment="1" applyProtection="1">
      <alignment horizontal="center" vertical="center"/>
    </xf>
    <xf numFmtId="0" fontId="7" fillId="15" borderId="25" xfId="0" applyNumberFormat="1" applyFont="1" applyFill="1" applyBorder="1" applyAlignment="1" applyProtection="1">
      <alignment horizontal="center" vertical="center"/>
    </xf>
    <xf numFmtId="0" fontId="7" fillId="15" borderId="24" xfId="0" applyNumberFormat="1" applyFont="1" applyFill="1" applyBorder="1" applyAlignment="1" applyProtection="1">
      <alignment horizontal="center" vertical="center"/>
    </xf>
    <xf numFmtId="0" fontId="16" fillId="0" borderId="0" xfId="4" applyFont="1" applyBorder="1" applyAlignment="1">
      <alignment horizontal="left" wrapText="1"/>
    </xf>
    <xf numFmtId="0" fontId="7" fillId="16" borderId="3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168" fontId="7" fillId="16" borderId="3" xfId="0" applyNumberFormat="1" applyFont="1" applyFill="1" applyBorder="1" applyAlignment="1">
      <alignment horizontal="center" vertical="center"/>
    </xf>
    <xf numFmtId="168" fontId="7" fillId="16" borderId="4" xfId="0" applyNumberFormat="1" applyFont="1" applyFill="1" applyBorder="1" applyAlignment="1">
      <alignment horizontal="center" vertical="center"/>
    </xf>
    <xf numFmtId="168" fontId="7" fillId="16" borderId="5" xfId="0" applyNumberFormat="1" applyFont="1" applyFill="1" applyBorder="1" applyAlignment="1">
      <alignment horizontal="center" vertical="center"/>
    </xf>
    <xf numFmtId="182" fontId="7" fillId="16" borderId="3" xfId="0" applyNumberFormat="1" applyFont="1" applyFill="1" applyBorder="1" applyAlignment="1">
      <alignment horizontal="center" vertical="center"/>
    </xf>
    <xf numFmtId="182" fontId="7" fillId="16" borderId="4" xfId="0" applyNumberFormat="1" applyFont="1" applyFill="1" applyBorder="1" applyAlignment="1">
      <alignment horizontal="center" vertical="center"/>
    </xf>
    <xf numFmtId="182" fontId="7" fillId="16" borderId="5" xfId="0" applyNumberFormat="1" applyFont="1" applyFill="1" applyBorder="1" applyAlignment="1">
      <alignment horizontal="center" vertical="center"/>
    </xf>
    <xf numFmtId="0" fontId="6" fillId="0" borderId="0" xfId="2535" applyFont="1" applyAlignment="1">
      <alignment wrapText="1"/>
    </xf>
    <xf numFmtId="0" fontId="56" fillId="0" borderId="0" xfId="2535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15" borderId="0" xfId="0" applyFont="1" applyFill="1" applyBorder="1" applyAlignment="1">
      <alignment horizontal="left" wrapText="1"/>
    </xf>
  </cellXfs>
  <cellStyles count="7034">
    <cellStyle name=" 1" xfId="6"/>
    <cellStyle name="20% - Accent1 2" xfId="7"/>
    <cellStyle name="20% - Accent1 2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2 2" xfId="15"/>
    <cellStyle name="20% - Accent2 2 2" xfId="16"/>
    <cellStyle name="20% - Accent2 3" xfId="17"/>
    <cellStyle name="20% - Accent2 3 10" xfId="5498"/>
    <cellStyle name="20% - Accent2 3 2" xfId="18"/>
    <cellStyle name="20% - Accent2 3 2 2" xfId="19"/>
    <cellStyle name="20% - Accent2 3 2 2 2" xfId="20"/>
    <cellStyle name="20% - Accent2 3 2 2 2 2" xfId="21"/>
    <cellStyle name="20% - Accent2 3 2 2 2 2 2" xfId="22"/>
    <cellStyle name="20% - Accent2 3 2 2 2 2 2 2" xfId="2555"/>
    <cellStyle name="20% - Accent2 3 2 2 2 2 2 2 2" xfId="4480"/>
    <cellStyle name="20% - Accent2 3 2 2 2 2 2 2 3" xfId="6018"/>
    <cellStyle name="20% - Accent2 3 2 2 2 2 2 3" xfId="3060"/>
    <cellStyle name="20% - Accent2 3 2 2 2 2 2 3 2" xfId="4985"/>
    <cellStyle name="20% - Accent2 3 2 2 2 2 2 3 3" xfId="6523"/>
    <cellStyle name="20% - Accent2 3 2 2 2 2 2 4" xfId="3965"/>
    <cellStyle name="20% - Accent2 3 2 2 2 2 2 5" xfId="5503"/>
    <cellStyle name="20% - Accent2 3 2 2 2 2 2_Sheet2" xfId="3956"/>
    <cellStyle name="20% - Accent2 3 2 2 2 2 3" xfId="2554"/>
    <cellStyle name="20% - Accent2 3 2 2 2 2 3 2" xfId="4479"/>
    <cellStyle name="20% - Accent2 3 2 2 2 2 3 3" xfId="6017"/>
    <cellStyle name="20% - Accent2 3 2 2 2 2 4" xfId="3059"/>
    <cellStyle name="20% - Accent2 3 2 2 2 2 4 2" xfId="4984"/>
    <cellStyle name="20% - Accent2 3 2 2 2 2 4 3" xfId="6522"/>
    <cellStyle name="20% - Accent2 3 2 2 2 2 5" xfId="3964"/>
    <cellStyle name="20% - Accent2 3 2 2 2 2 6" xfId="5502"/>
    <cellStyle name="20% - Accent2 3 2 2 2 2_Sheet2" xfId="3957"/>
    <cellStyle name="20% - Accent2 3 2 2 2 3" xfId="23"/>
    <cellStyle name="20% - Accent2 3 2 2 2 3 2" xfId="2556"/>
    <cellStyle name="20% - Accent2 3 2 2 2 3 2 2" xfId="4481"/>
    <cellStyle name="20% - Accent2 3 2 2 2 3 2 3" xfId="6019"/>
    <cellStyle name="20% - Accent2 3 2 2 2 3 3" xfId="3061"/>
    <cellStyle name="20% - Accent2 3 2 2 2 3 3 2" xfId="4986"/>
    <cellStyle name="20% - Accent2 3 2 2 2 3 3 3" xfId="6524"/>
    <cellStyle name="20% - Accent2 3 2 2 2 3 4" xfId="3966"/>
    <cellStyle name="20% - Accent2 3 2 2 2 3 5" xfId="5504"/>
    <cellStyle name="20% - Accent2 3 2 2 2 3_Sheet2" xfId="3955"/>
    <cellStyle name="20% - Accent2 3 2 2 2 4" xfId="2553"/>
    <cellStyle name="20% - Accent2 3 2 2 2 4 2" xfId="4478"/>
    <cellStyle name="20% - Accent2 3 2 2 2 4 3" xfId="6016"/>
    <cellStyle name="20% - Accent2 3 2 2 2 5" xfId="3058"/>
    <cellStyle name="20% - Accent2 3 2 2 2 5 2" xfId="4983"/>
    <cellStyle name="20% - Accent2 3 2 2 2 5 3" xfId="6521"/>
    <cellStyle name="20% - Accent2 3 2 2 2 6" xfId="3963"/>
    <cellStyle name="20% - Accent2 3 2 2 2 7" xfId="5501"/>
    <cellStyle name="20% - Accent2 3 2 2 2_Lists" xfId="24"/>
    <cellStyle name="20% - Accent2 3 2 2 3" xfId="25"/>
    <cellStyle name="20% - Accent2 3 2 2 3 2" xfId="26"/>
    <cellStyle name="20% - Accent2 3 2 2 3 2 2" xfId="2558"/>
    <cellStyle name="20% - Accent2 3 2 2 3 2 2 2" xfId="4483"/>
    <cellStyle name="20% - Accent2 3 2 2 3 2 2 3" xfId="6021"/>
    <cellStyle name="20% - Accent2 3 2 2 3 2 3" xfId="3063"/>
    <cellStyle name="20% - Accent2 3 2 2 3 2 3 2" xfId="4988"/>
    <cellStyle name="20% - Accent2 3 2 2 3 2 3 3" xfId="6526"/>
    <cellStyle name="20% - Accent2 3 2 2 3 2 4" xfId="3968"/>
    <cellStyle name="20% - Accent2 3 2 2 3 2 5" xfId="5506"/>
    <cellStyle name="20% - Accent2 3 2 2 3 2_Sheet2" xfId="3953"/>
    <cellStyle name="20% - Accent2 3 2 2 3 3" xfId="2557"/>
    <cellStyle name="20% - Accent2 3 2 2 3 3 2" xfId="4482"/>
    <cellStyle name="20% - Accent2 3 2 2 3 3 3" xfId="6020"/>
    <cellStyle name="20% - Accent2 3 2 2 3 4" xfId="3062"/>
    <cellStyle name="20% - Accent2 3 2 2 3 4 2" xfId="4987"/>
    <cellStyle name="20% - Accent2 3 2 2 3 4 3" xfId="6525"/>
    <cellStyle name="20% - Accent2 3 2 2 3 5" xfId="3967"/>
    <cellStyle name="20% - Accent2 3 2 2 3 6" xfId="5505"/>
    <cellStyle name="20% - Accent2 3 2 2 3_Sheet2" xfId="3954"/>
    <cellStyle name="20% - Accent2 3 2 2 4" xfId="27"/>
    <cellStyle name="20% - Accent2 3 2 2 4 2" xfId="2559"/>
    <cellStyle name="20% - Accent2 3 2 2 4 2 2" xfId="4484"/>
    <cellStyle name="20% - Accent2 3 2 2 4 2 3" xfId="6022"/>
    <cellStyle name="20% - Accent2 3 2 2 4 3" xfId="3064"/>
    <cellStyle name="20% - Accent2 3 2 2 4 3 2" xfId="4989"/>
    <cellStyle name="20% - Accent2 3 2 2 4 3 3" xfId="6527"/>
    <cellStyle name="20% - Accent2 3 2 2 4 4" xfId="3969"/>
    <cellStyle name="20% - Accent2 3 2 2 4 5" xfId="5507"/>
    <cellStyle name="20% - Accent2 3 2 2 4_Sheet2" xfId="3952"/>
    <cellStyle name="20% - Accent2 3 2 2 5" xfId="2552"/>
    <cellStyle name="20% - Accent2 3 2 2 5 2" xfId="4477"/>
    <cellStyle name="20% - Accent2 3 2 2 5 3" xfId="6015"/>
    <cellStyle name="20% - Accent2 3 2 2 6" xfId="3057"/>
    <cellStyle name="20% - Accent2 3 2 2 6 2" xfId="4982"/>
    <cellStyle name="20% - Accent2 3 2 2 6 3" xfId="6520"/>
    <cellStyle name="20% - Accent2 3 2 2 7" xfId="3962"/>
    <cellStyle name="20% - Accent2 3 2 2 8" xfId="5500"/>
    <cellStyle name="20% - Accent2 3 2 2_Lists" xfId="28"/>
    <cellStyle name="20% - Accent2 3 2 3" xfId="29"/>
    <cellStyle name="20% - Accent2 3 2 3 2" xfId="30"/>
    <cellStyle name="20% - Accent2 3 2 3 2 2" xfId="31"/>
    <cellStyle name="20% - Accent2 3 2 3 2 2 2" xfId="2562"/>
    <cellStyle name="20% - Accent2 3 2 3 2 2 2 2" xfId="4487"/>
    <cellStyle name="20% - Accent2 3 2 3 2 2 2 3" xfId="6025"/>
    <cellStyle name="20% - Accent2 3 2 3 2 2 3" xfId="3067"/>
    <cellStyle name="20% - Accent2 3 2 3 2 2 3 2" xfId="4992"/>
    <cellStyle name="20% - Accent2 3 2 3 2 2 3 3" xfId="6530"/>
    <cellStyle name="20% - Accent2 3 2 3 2 2 4" xfId="3972"/>
    <cellStyle name="20% - Accent2 3 2 3 2 2 5" xfId="5510"/>
    <cellStyle name="20% - Accent2 3 2 3 2 2_Sheet2" xfId="3950"/>
    <cellStyle name="20% - Accent2 3 2 3 2 3" xfId="2561"/>
    <cellStyle name="20% - Accent2 3 2 3 2 3 2" xfId="4486"/>
    <cellStyle name="20% - Accent2 3 2 3 2 3 3" xfId="6024"/>
    <cellStyle name="20% - Accent2 3 2 3 2 4" xfId="3066"/>
    <cellStyle name="20% - Accent2 3 2 3 2 4 2" xfId="4991"/>
    <cellStyle name="20% - Accent2 3 2 3 2 4 3" xfId="6529"/>
    <cellStyle name="20% - Accent2 3 2 3 2 5" xfId="3971"/>
    <cellStyle name="20% - Accent2 3 2 3 2 6" xfId="5509"/>
    <cellStyle name="20% - Accent2 3 2 3 2_Sheet2" xfId="3951"/>
    <cellStyle name="20% - Accent2 3 2 3 3" xfId="32"/>
    <cellStyle name="20% - Accent2 3 2 3 3 2" xfId="2563"/>
    <cellStyle name="20% - Accent2 3 2 3 3 2 2" xfId="4488"/>
    <cellStyle name="20% - Accent2 3 2 3 3 2 3" xfId="6026"/>
    <cellStyle name="20% - Accent2 3 2 3 3 3" xfId="3068"/>
    <cellStyle name="20% - Accent2 3 2 3 3 3 2" xfId="4993"/>
    <cellStyle name="20% - Accent2 3 2 3 3 3 3" xfId="6531"/>
    <cellStyle name="20% - Accent2 3 2 3 3 4" xfId="3973"/>
    <cellStyle name="20% - Accent2 3 2 3 3 5" xfId="5511"/>
    <cellStyle name="20% - Accent2 3 2 3 3_Sheet2" xfId="3949"/>
    <cellStyle name="20% - Accent2 3 2 3 4" xfId="2560"/>
    <cellStyle name="20% - Accent2 3 2 3 4 2" xfId="4485"/>
    <cellStyle name="20% - Accent2 3 2 3 4 3" xfId="6023"/>
    <cellStyle name="20% - Accent2 3 2 3 5" xfId="3065"/>
    <cellStyle name="20% - Accent2 3 2 3 5 2" xfId="4990"/>
    <cellStyle name="20% - Accent2 3 2 3 5 3" xfId="6528"/>
    <cellStyle name="20% - Accent2 3 2 3 6" xfId="3970"/>
    <cellStyle name="20% - Accent2 3 2 3 7" xfId="5508"/>
    <cellStyle name="20% - Accent2 3 2 3_Lists" xfId="33"/>
    <cellStyle name="20% - Accent2 3 2 4" xfId="34"/>
    <cellStyle name="20% - Accent2 3 2 4 2" xfId="35"/>
    <cellStyle name="20% - Accent2 3 2 4 2 2" xfId="2565"/>
    <cellStyle name="20% - Accent2 3 2 4 2 2 2" xfId="4490"/>
    <cellStyle name="20% - Accent2 3 2 4 2 2 3" xfId="6028"/>
    <cellStyle name="20% - Accent2 3 2 4 2 3" xfId="3070"/>
    <cellStyle name="20% - Accent2 3 2 4 2 3 2" xfId="4995"/>
    <cellStyle name="20% - Accent2 3 2 4 2 3 3" xfId="6533"/>
    <cellStyle name="20% - Accent2 3 2 4 2 4" xfId="3975"/>
    <cellStyle name="20% - Accent2 3 2 4 2 5" xfId="5513"/>
    <cellStyle name="20% - Accent2 3 2 4 2_Sheet2" xfId="3947"/>
    <cellStyle name="20% - Accent2 3 2 4 3" xfId="2564"/>
    <cellStyle name="20% - Accent2 3 2 4 3 2" xfId="4489"/>
    <cellStyle name="20% - Accent2 3 2 4 3 3" xfId="6027"/>
    <cellStyle name="20% - Accent2 3 2 4 4" xfId="3069"/>
    <cellStyle name="20% - Accent2 3 2 4 4 2" xfId="4994"/>
    <cellStyle name="20% - Accent2 3 2 4 4 3" xfId="6532"/>
    <cellStyle name="20% - Accent2 3 2 4 5" xfId="3974"/>
    <cellStyle name="20% - Accent2 3 2 4 6" xfId="5512"/>
    <cellStyle name="20% - Accent2 3 2 4_Sheet2" xfId="3948"/>
    <cellStyle name="20% - Accent2 3 2 5" xfId="36"/>
    <cellStyle name="20% - Accent2 3 2 5 2" xfId="2566"/>
    <cellStyle name="20% - Accent2 3 2 5 2 2" xfId="4491"/>
    <cellStyle name="20% - Accent2 3 2 5 2 3" xfId="6029"/>
    <cellStyle name="20% - Accent2 3 2 5 3" xfId="3071"/>
    <cellStyle name="20% - Accent2 3 2 5 3 2" xfId="4996"/>
    <cellStyle name="20% - Accent2 3 2 5 3 3" xfId="6534"/>
    <cellStyle name="20% - Accent2 3 2 5 4" xfId="3976"/>
    <cellStyle name="20% - Accent2 3 2 5 5" xfId="5514"/>
    <cellStyle name="20% - Accent2 3 2 5_Sheet2" xfId="3946"/>
    <cellStyle name="20% - Accent2 3 2 6" xfId="2551"/>
    <cellStyle name="20% - Accent2 3 2 6 2" xfId="4476"/>
    <cellStyle name="20% - Accent2 3 2 6 3" xfId="6014"/>
    <cellStyle name="20% - Accent2 3 2 7" xfId="3056"/>
    <cellStyle name="20% - Accent2 3 2 7 2" xfId="4981"/>
    <cellStyle name="20% - Accent2 3 2 7 3" xfId="6519"/>
    <cellStyle name="20% - Accent2 3 2 8" xfId="3961"/>
    <cellStyle name="20% - Accent2 3 2 9" xfId="5499"/>
    <cellStyle name="20% - Accent2 3 2_Lists" xfId="37"/>
    <cellStyle name="20% - Accent2 3 3" xfId="38"/>
    <cellStyle name="20% - Accent2 3 3 2" xfId="39"/>
    <cellStyle name="20% - Accent2 3 3 2 2" xfId="40"/>
    <cellStyle name="20% - Accent2 3 3 2 2 2" xfId="41"/>
    <cellStyle name="20% - Accent2 3 3 2 2 2 2" xfId="2570"/>
    <cellStyle name="20% - Accent2 3 3 2 2 2 2 2" xfId="4495"/>
    <cellStyle name="20% - Accent2 3 3 2 2 2 2 3" xfId="6033"/>
    <cellStyle name="20% - Accent2 3 3 2 2 2 3" xfId="3075"/>
    <cellStyle name="20% - Accent2 3 3 2 2 2 3 2" xfId="5000"/>
    <cellStyle name="20% - Accent2 3 3 2 2 2 3 3" xfId="6538"/>
    <cellStyle name="20% - Accent2 3 3 2 2 2 4" xfId="3980"/>
    <cellStyle name="20% - Accent2 3 3 2 2 2 5" xfId="5518"/>
    <cellStyle name="20% - Accent2 3 3 2 2 2_Sheet2" xfId="3944"/>
    <cellStyle name="20% - Accent2 3 3 2 2 3" xfId="2569"/>
    <cellStyle name="20% - Accent2 3 3 2 2 3 2" xfId="4494"/>
    <cellStyle name="20% - Accent2 3 3 2 2 3 3" xfId="6032"/>
    <cellStyle name="20% - Accent2 3 3 2 2 4" xfId="3074"/>
    <cellStyle name="20% - Accent2 3 3 2 2 4 2" xfId="4999"/>
    <cellStyle name="20% - Accent2 3 3 2 2 4 3" xfId="6537"/>
    <cellStyle name="20% - Accent2 3 3 2 2 5" xfId="3979"/>
    <cellStyle name="20% - Accent2 3 3 2 2 6" xfId="5517"/>
    <cellStyle name="20% - Accent2 3 3 2 2_Sheet2" xfId="3945"/>
    <cellStyle name="20% - Accent2 3 3 2 3" xfId="42"/>
    <cellStyle name="20% - Accent2 3 3 2 3 2" xfId="2571"/>
    <cellStyle name="20% - Accent2 3 3 2 3 2 2" xfId="4496"/>
    <cellStyle name="20% - Accent2 3 3 2 3 2 3" xfId="6034"/>
    <cellStyle name="20% - Accent2 3 3 2 3 3" xfId="3076"/>
    <cellStyle name="20% - Accent2 3 3 2 3 3 2" xfId="5001"/>
    <cellStyle name="20% - Accent2 3 3 2 3 3 3" xfId="6539"/>
    <cellStyle name="20% - Accent2 3 3 2 3 4" xfId="3981"/>
    <cellStyle name="20% - Accent2 3 3 2 3 5" xfId="5519"/>
    <cellStyle name="20% - Accent2 3 3 2 3_Sheet2" xfId="3943"/>
    <cellStyle name="20% - Accent2 3 3 2 4" xfId="2568"/>
    <cellStyle name="20% - Accent2 3 3 2 4 2" xfId="4493"/>
    <cellStyle name="20% - Accent2 3 3 2 4 3" xfId="6031"/>
    <cellStyle name="20% - Accent2 3 3 2 5" xfId="3073"/>
    <cellStyle name="20% - Accent2 3 3 2 5 2" xfId="4998"/>
    <cellStyle name="20% - Accent2 3 3 2 5 3" xfId="6536"/>
    <cellStyle name="20% - Accent2 3 3 2 6" xfId="3978"/>
    <cellStyle name="20% - Accent2 3 3 2 7" xfId="5516"/>
    <cellStyle name="20% - Accent2 3 3 2_Lists" xfId="43"/>
    <cellStyle name="20% - Accent2 3 3 3" xfId="44"/>
    <cellStyle name="20% - Accent2 3 3 3 2" xfId="45"/>
    <cellStyle name="20% - Accent2 3 3 3 2 2" xfId="2573"/>
    <cellStyle name="20% - Accent2 3 3 3 2 2 2" xfId="4498"/>
    <cellStyle name="20% - Accent2 3 3 3 2 2 3" xfId="6036"/>
    <cellStyle name="20% - Accent2 3 3 3 2 3" xfId="3078"/>
    <cellStyle name="20% - Accent2 3 3 3 2 3 2" xfId="5003"/>
    <cellStyle name="20% - Accent2 3 3 3 2 3 3" xfId="6541"/>
    <cellStyle name="20% - Accent2 3 3 3 2 4" xfId="3983"/>
    <cellStyle name="20% - Accent2 3 3 3 2 5" xfId="5521"/>
    <cellStyle name="20% - Accent2 3 3 3 2_Sheet2" xfId="3941"/>
    <cellStyle name="20% - Accent2 3 3 3 3" xfId="2572"/>
    <cellStyle name="20% - Accent2 3 3 3 3 2" xfId="4497"/>
    <cellStyle name="20% - Accent2 3 3 3 3 3" xfId="6035"/>
    <cellStyle name="20% - Accent2 3 3 3 4" xfId="3077"/>
    <cellStyle name="20% - Accent2 3 3 3 4 2" xfId="5002"/>
    <cellStyle name="20% - Accent2 3 3 3 4 3" xfId="6540"/>
    <cellStyle name="20% - Accent2 3 3 3 5" xfId="3982"/>
    <cellStyle name="20% - Accent2 3 3 3 6" xfId="5520"/>
    <cellStyle name="20% - Accent2 3 3 3_Sheet2" xfId="3942"/>
    <cellStyle name="20% - Accent2 3 3 4" xfId="46"/>
    <cellStyle name="20% - Accent2 3 3 4 2" xfId="2574"/>
    <cellStyle name="20% - Accent2 3 3 4 2 2" xfId="4499"/>
    <cellStyle name="20% - Accent2 3 3 4 2 3" xfId="6037"/>
    <cellStyle name="20% - Accent2 3 3 4 3" xfId="3079"/>
    <cellStyle name="20% - Accent2 3 3 4 3 2" xfId="5004"/>
    <cellStyle name="20% - Accent2 3 3 4 3 3" xfId="6542"/>
    <cellStyle name="20% - Accent2 3 3 4 4" xfId="3984"/>
    <cellStyle name="20% - Accent2 3 3 4 5" xfId="5522"/>
    <cellStyle name="20% - Accent2 3 3 4_Sheet2" xfId="3940"/>
    <cellStyle name="20% - Accent2 3 3 5" xfId="2567"/>
    <cellStyle name="20% - Accent2 3 3 5 2" xfId="4492"/>
    <cellStyle name="20% - Accent2 3 3 5 3" xfId="6030"/>
    <cellStyle name="20% - Accent2 3 3 6" xfId="3072"/>
    <cellStyle name="20% - Accent2 3 3 6 2" xfId="4997"/>
    <cellStyle name="20% - Accent2 3 3 6 3" xfId="6535"/>
    <cellStyle name="20% - Accent2 3 3 7" xfId="3977"/>
    <cellStyle name="20% - Accent2 3 3 8" xfId="5515"/>
    <cellStyle name="20% - Accent2 3 3_Lists" xfId="47"/>
    <cellStyle name="20% - Accent2 3 4" xfId="48"/>
    <cellStyle name="20% - Accent2 3 4 2" xfId="49"/>
    <cellStyle name="20% - Accent2 3 4 2 2" xfId="50"/>
    <cellStyle name="20% - Accent2 3 4 2 2 2" xfId="2577"/>
    <cellStyle name="20% - Accent2 3 4 2 2 2 2" xfId="4502"/>
    <cellStyle name="20% - Accent2 3 4 2 2 2 3" xfId="6040"/>
    <cellStyle name="20% - Accent2 3 4 2 2 3" xfId="3082"/>
    <cellStyle name="20% - Accent2 3 4 2 2 3 2" xfId="5007"/>
    <cellStyle name="20% - Accent2 3 4 2 2 3 3" xfId="6545"/>
    <cellStyle name="20% - Accent2 3 4 2 2 4" xfId="3987"/>
    <cellStyle name="20% - Accent2 3 4 2 2 5" xfId="5525"/>
    <cellStyle name="20% - Accent2 3 4 2 2_Sheet2" xfId="3938"/>
    <cellStyle name="20% - Accent2 3 4 2 3" xfId="2576"/>
    <cellStyle name="20% - Accent2 3 4 2 3 2" xfId="4501"/>
    <cellStyle name="20% - Accent2 3 4 2 3 3" xfId="6039"/>
    <cellStyle name="20% - Accent2 3 4 2 4" xfId="3081"/>
    <cellStyle name="20% - Accent2 3 4 2 4 2" xfId="5006"/>
    <cellStyle name="20% - Accent2 3 4 2 4 3" xfId="6544"/>
    <cellStyle name="20% - Accent2 3 4 2 5" xfId="3986"/>
    <cellStyle name="20% - Accent2 3 4 2 6" xfId="5524"/>
    <cellStyle name="20% - Accent2 3 4 2_Sheet2" xfId="3939"/>
    <cellStyle name="20% - Accent2 3 4 3" xfId="51"/>
    <cellStyle name="20% - Accent2 3 4 3 2" xfId="2578"/>
    <cellStyle name="20% - Accent2 3 4 3 2 2" xfId="4503"/>
    <cellStyle name="20% - Accent2 3 4 3 2 3" xfId="6041"/>
    <cellStyle name="20% - Accent2 3 4 3 3" xfId="3083"/>
    <cellStyle name="20% - Accent2 3 4 3 3 2" xfId="5008"/>
    <cellStyle name="20% - Accent2 3 4 3 3 3" xfId="6546"/>
    <cellStyle name="20% - Accent2 3 4 3 4" xfId="3988"/>
    <cellStyle name="20% - Accent2 3 4 3 5" xfId="5526"/>
    <cellStyle name="20% - Accent2 3 4 3_Sheet2" xfId="3937"/>
    <cellStyle name="20% - Accent2 3 4 4" xfId="2575"/>
    <cellStyle name="20% - Accent2 3 4 4 2" xfId="4500"/>
    <cellStyle name="20% - Accent2 3 4 4 3" xfId="6038"/>
    <cellStyle name="20% - Accent2 3 4 5" xfId="3080"/>
    <cellStyle name="20% - Accent2 3 4 5 2" xfId="5005"/>
    <cellStyle name="20% - Accent2 3 4 5 3" xfId="6543"/>
    <cellStyle name="20% - Accent2 3 4 6" xfId="3985"/>
    <cellStyle name="20% - Accent2 3 4 7" xfId="5523"/>
    <cellStyle name="20% - Accent2 3 4_Lists" xfId="52"/>
    <cellStyle name="20% - Accent2 3 5" xfId="53"/>
    <cellStyle name="20% - Accent2 3 5 2" xfId="54"/>
    <cellStyle name="20% - Accent2 3 5 2 2" xfId="2580"/>
    <cellStyle name="20% - Accent2 3 5 2 2 2" xfId="4505"/>
    <cellStyle name="20% - Accent2 3 5 2 2 3" xfId="6043"/>
    <cellStyle name="20% - Accent2 3 5 2 3" xfId="3085"/>
    <cellStyle name="20% - Accent2 3 5 2 3 2" xfId="5010"/>
    <cellStyle name="20% - Accent2 3 5 2 3 3" xfId="6548"/>
    <cellStyle name="20% - Accent2 3 5 2 4" xfId="3990"/>
    <cellStyle name="20% - Accent2 3 5 2 5" xfId="5528"/>
    <cellStyle name="20% - Accent2 3 5 2_Sheet2" xfId="3935"/>
    <cellStyle name="20% - Accent2 3 5 3" xfId="2579"/>
    <cellStyle name="20% - Accent2 3 5 3 2" xfId="4504"/>
    <cellStyle name="20% - Accent2 3 5 3 3" xfId="6042"/>
    <cellStyle name="20% - Accent2 3 5 4" xfId="3084"/>
    <cellStyle name="20% - Accent2 3 5 4 2" xfId="5009"/>
    <cellStyle name="20% - Accent2 3 5 4 3" xfId="6547"/>
    <cellStyle name="20% - Accent2 3 5 5" xfId="3989"/>
    <cellStyle name="20% - Accent2 3 5 6" xfId="5527"/>
    <cellStyle name="20% - Accent2 3 5_Sheet2" xfId="3936"/>
    <cellStyle name="20% - Accent2 3 6" xfId="55"/>
    <cellStyle name="20% - Accent2 3 6 2" xfId="2581"/>
    <cellStyle name="20% - Accent2 3 6 2 2" xfId="4506"/>
    <cellStyle name="20% - Accent2 3 6 2 3" xfId="6044"/>
    <cellStyle name="20% - Accent2 3 6 3" xfId="3086"/>
    <cellStyle name="20% - Accent2 3 6 3 2" xfId="5011"/>
    <cellStyle name="20% - Accent2 3 6 3 3" xfId="6549"/>
    <cellStyle name="20% - Accent2 3 6 4" xfId="3991"/>
    <cellStyle name="20% - Accent2 3 6 5" xfId="5529"/>
    <cellStyle name="20% - Accent2 3 6_Sheet2" xfId="3934"/>
    <cellStyle name="20% - Accent2 3 7" xfId="2550"/>
    <cellStyle name="20% - Accent2 3 7 2" xfId="4475"/>
    <cellStyle name="20% - Accent2 3 7 3" xfId="6013"/>
    <cellStyle name="20% - Accent2 3 8" xfId="3055"/>
    <cellStyle name="20% - Accent2 3 8 2" xfId="4980"/>
    <cellStyle name="20% - Accent2 3 8 3" xfId="6518"/>
    <cellStyle name="20% - Accent2 3 9" xfId="3960"/>
    <cellStyle name="20% - Accent2 3_Lists" xfId="56"/>
    <cellStyle name="20% - Accent2 4" xfId="57"/>
    <cellStyle name="20% - Accent2 5" xfId="58"/>
    <cellStyle name="20% - Accent2 6" xfId="59"/>
    <cellStyle name="20% - Accent2 7" xfId="60"/>
    <cellStyle name="20% - Accent2 8" xfId="61"/>
    <cellStyle name="20% - Accent3 2" xfId="62"/>
    <cellStyle name="20% - Accent3 2 2" xfId="63"/>
    <cellStyle name="20% - Accent3 3" xfId="64"/>
    <cellStyle name="20% - Accent3 4" xfId="65"/>
    <cellStyle name="20% - Accent3 5" xfId="66"/>
    <cellStyle name="20% - Accent3 6" xfId="67"/>
    <cellStyle name="20% - Accent3 7" xfId="68"/>
    <cellStyle name="20% - Accent3 8" xfId="69"/>
    <cellStyle name="20% - Accent4 2" xfId="70"/>
    <cellStyle name="20% - Accent4 2 2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5 2" xfId="78"/>
    <cellStyle name="20% - Accent5 2 2" xfId="79"/>
    <cellStyle name="20% - Accent5 3" xfId="80"/>
    <cellStyle name="20% - Accent5 4" xfId="81"/>
    <cellStyle name="20% - Accent5 5" xfId="82"/>
    <cellStyle name="20% - Accent5 6" xfId="83"/>
    <cellStyle name="20% - Accent5 7" xfId="84"/>
    <cellStyle name="20% - Accent5 8" xfId="85"/>
    <cellStyle name="20% - Accent6 2" xfId="86"/>
    <cellStyle name="20% - Accent6 2 2" xfId="87"/>
    <cellStyle name="20% - Accent6 3" xfId="88"/>
    <cellStyle name="20% - Accent6 4" xfId="89"/>
    <cellStyle name="20% - Accent6 5" xfId="90"/>
    <cellStyle name="20% - Accent6 6" xfId="91"/>
    <cellStyle name="20% - Accent6 7" xfId="92"/>
    <cellStyle name="20% - Accent6 8" xfId="93"/>
    <cellStyle name="40% - Accent1 2" xfId="94"/>
    <cellStyle name="40% - Accent1 2 2" xfId="95"/>
    <cellStyle name="40% - Accent1 3" xfId="96"/>
    <cellStyle name="40% - Accent1 4" xfId="97"/>
    <cellStyle name="40% - Accent1 5" xfId="98"/>
    <cellStyle name="40% - Accent1 6" xfId="99"/>
    <cellStyle name="40% - Accent1 7" xfId="100"/>
    <cellStyle name="40% - Accent1 8" xfId="101"/>
    <cellStyle name="40% - Accent2 2" xfId="102"/>
    <cellStyle name="40% - Accent2 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3 2" xfId="110"/>
    <cellStyle name="40% - Accent3 2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4 2" xfId="118"/>
    <cellStyle name="40% - Accent4 2 2" xfId="119"/>
    <cellStyle name="40% - Accent4 3" xfId="120"/>
    <cellStyle name="40% - Accent4 4" xfId="121"/>
    <cellStyle name="40% - Accent4 5" xfId="122"/>
    <cellStyle name="40% - Accent4 6" xfId="123"/>
    <cellStyle name="40% - Accent4 7" xfId="124"/>
    <cellStyle name="40% - Accent4 8" xfId="125"/>
    <cellStyle name="40% - Accent5 2" xfId="126"/>
    <cellStyle name="40% - Accent5 2 2" xfId="127"/>
    <cellStyle name="40% - Accent5 3" xfId="128"/>
    <cellStyle name="40% - Accent5 4" xfId="129"/>
    <cellStyle name="40% - Accent5 5" xfId="130"/>
    <cellStyle name="40% - Accent5 6" xfId="131"/>
    <cellStyle name="40% - Accent5 7" xfId="132"/>
    <cellStyle name="40% - Accent5 8" xfId="133"/>
    <cellStyle name="40% - Accent6 2" xfId="134"/>
    <cellStyle name="40% - Accent6 2 2" xfId="135"/>
    <cellStyle name="40% - Accent6 3" xfId="136"/>
    <cellStyle name="40% - Accent6 4" xfId="137"/>
    <cellStyle name="40% - Accent6 5" xfId="138"/>
    <cellStyle name="40% - Accent6 6" xfId="139"/>
    <cellStyle name="40% - Accent6 7" xfId="140"/>
    <cellStyle name="40% - Accent6 8" xfId="141"/>
    <cellStyle name="60% - Accent1 2" xfId="142"/>
    <cellStyle name="60% - Accent2 2" xfId="143"/>
    <cellStyle name="60% - Accent3 2" xfId="144"/>
    <cellStyle name="60% - Accent4 2" xfId="145"/>
    <cellStyle name="60% - Accent5 2" xfId="146"/>
    <cellStyle name="60% - Accent6 2" xfId="147"/>
    <cellStyle name="Accent1 2" xfId="148"/>
    <cellStyle name="Accent2 2" xfId="149"/>
    <cellStyle name="Accent3 2" xfId="150"/>
    <cellStyle name="Accent4 2" xfId="151"/>
    <cellStyle name="Accent5 2" xfId="152"/>
    <cellStyle name="Accent6 2" xfId="153"/>
    <cellStyle name="Bad 2" xfId="154"/>
    <cellStyle name="Calculation 2" xfId="155"/>
    <cellStyle name="Check Cell 2" xfId="156"/>
    <cellStyle name="Comma" xfId="2534" builtinId="3"/>
    <cellStyle name="Comma 10" xfId="1"/>
    <cellStyle name="Comma 10 2" xfId="157"/>
    <cellStyle name="Comma 10 2 2" xfId="158"/>
    <cellStyle name="Comma 10 2 2 2" xfId="159"/>
    <cellStyle name="Comma 10 2 2 2 2" xfId="160"/>
    <cellStyle name="Comma 10 2 2 2 3" xfId="161"/>
    <cellStyle name="Comma 10 2 2 2 4" xfId="162"/>
    <cellStyle name="Comma 10 2 3" xfId="163"/>
    <cellStyle name="Comma 10 2 3 2" xfId="164"/>
    <cellStyle name="Comma 10 2 3 3" xfId="165"/>
    <cellStyle name="Comma 10 2 3 4" xfId="166"/>
    <cellStyle name="Comma 10 3" xfId="167"/>
    <cellStyle name="Comma 10 3 2" xfId="168"/>
    <cellStyle name="Comma 10 3 2 2" xfId="169"/>
    <cellStyle name="Comma 10 3 2 2 2" xfId="170"/>
    <cellStyle name="Comma 10 3 2 2 3" xfId="171"/>
    <cellStyle name="Comma 10 3 2 2 4" xfId="172"/>
    <cellStyle name="Comma 10 3 3" xfId="173"/>
    <cellStyle name="Comma 10 3 3 2" xfId="174"/>
    <cellStyle name="Comma 10 3 3 3" xfId="175"/>
    <cellStyle name="Comma 10 3 3 4" xfId="176"/>
    <cellStyle name="Comma 10 4" xfId="177"/>
    <cellStyle name="Comma 10 4 2" xfId="178"/>
    <cellStyle name="Comma 10 4 3" xfId="179"/>
    <cellStyle name="Comma 10 4 4" xfId="180"/>
    <cellStyle name="Comma 11" xfId="181"/>
    <cellStyle name="Comma 11 2" xfId="182"/>
    <cellStyle name="Comma 11 2 2" xfId="183"/>
    <cellStyle name="Comma 11 2 2 2" xfId="184"/>
    <cellStyle name="Comma 11 2 2 3" xfId="185"/>
    <cellStyle name="Comma 11 2 2 4" xfId="186"/>
    <cellStyle name="Comma 11 3" xfId="187"/>
    <cellStyle name="Comma 11 3 2" xfId="188"/>
    <cellStyle name="Comma 11 3 3" xfId="189"/>
    <cellStyle name="Comma 11 3 4" xfId="190"/>
    <cellStyle name="Comma 12" xfId="191"/>
    <cellStyle name="Comma 12 2" xfId="192"/>
    <cellStyle name="Comma 12 2 2" xfId="193"/>
    <cellStyle name="Comma 12 2 2 2" xfId="194"/>
    <cellStyle name="Comma 12 2 2 2 2" xfId="195"/>
    <cellStyle name="Comma 12 2 2 2 3" xfId="196"/>
    <cellStyle name="Comma 12 2 2 2 4" xfId="197"/>
    <cellStyle name="Comma 12 2 3" xfId="198"/>
    <cellStyle name="Comma 12 2 3 2" xfId="199"/>
    <cellStyle name="Comma 12 2 3 3" xfId="200"/>
    <cellStyle name="Comma 12 2 3 4" xfId="201"/>
    <cellStyle name="Comma 12 3" xfId="202"/>
    <cellStyle name="Comma 12 3 2" xfId="203"/>
    <cellStyle name="Comma 12 3 3" xfId="204"/>
    <cellStyle name="Comma 12 3 4" xfId="205"/>
    <cellStyle name="Comma 13" xfId="206"/>
    <cellStyle name="Comma 13 2" xfId="207"/>
    <cellStyle name="Comma 13 2 2" xfId="208"/>
    <cellStyle name="Comma 13 2 2 2" xfId="209"/>
    <cellStyle name="Comma 13 2 2 2 2" xfId="210"/>
    <cellStyle name="Comma 13 2 2 2 2 2" xfId="211"/>
    <cellStyle name="Comma 13 2 2 2 2 3" xfId="212"/>
    <cellStyle name="Comma 13 2 2 2 2 4" xfId="213"/>
    <cellStyle name="Comma 13 2 2 3" xfId="214"/>
    <cellStyle name="Comma 13 2 2 3 2" xfId="215"/>
    <cellStyle name="Comma 13 2 2 3 3" xfId="216"/>
    <cellStyle name="Comma 13 2 2 3 4" xfId="217"/>
    <cellStyle name="Comma 13 2 3" xfId="218"/>
    <cellStyle name="Comma 13 2 3 2" xfId="219"/>
    <cellStyle name="Comma 13 2 3 3" xfId="220"/>
    <cellStyle name="Comma 13 2 3 4" xfId="221"/>
    <cellStyle name="Comma 13 3" xfId="222"/>
    <cellStyle name="Comma 13 3 2" xfId="223"/>
    <cellStyle name="Comma 13 3 2 2" xfId="224"/>
    <cellStyle name="Comma 13 3 2 3" xfId="225"/>
    <cellStyle name="Comma 13 3 2 4" xfId="226"/>
    <cellStyle name="Comma 13 4" xfId="227"/>
    <cellStyle name="Comma 13 4 2" xfId="228"/>
    <cellStyle name="Comma 13 4 2 2" xfId="229"/>
    <cellStyle name="Comma 13 4 2 2 2" xfId="230"/>
    <cellStyle name="Comma 13 4 2 2 3" xfId="231"/>
    <cellStyle name="Comma 13 4 2 2 4" xfId="232"/>
    <cellStyle name="Comma 13 4 3" xfId="233"/>
    <cellStyle name="Comma 13 4 3 2" xfId="234"/>
    <cellStyle name="Comma 13 4 3 3" xfId="235"/>
    <cellStyle name="Comma 13 4 3 4" xfId="236"/>
    <cellStyle name="Comma 13 5" xfId="237"/>
    <cellStyle name="Comma 13 5 2" xfId="238"/>
    <cellStyle name="Comma 13 5 3" xfId="239"/>
    <cellStyle name="Comma 13 5 4" xfId="240"/>
    <cellStyle name="Comma 14" xfId="241"/>
    <cellStyle name="Comma 14 2" xfId="242"/>
    <cellStyle name="Comma 15" xfId="243"/>
    <cellStyle name="Comma 15 2" xfId="244"/>
    <cellStyle name="Comma 15 2 2" xfId="245"/>
    <cellStyle name="Comma 15 2 2 2" xfId="246"/>
    <cellStyle name="Comma 15 2 2 3" xfId="247"/>
    <cellStyle name="Comma 15 2 2 4" xfId="248"/>
    <cellStyle name="Comma 15 3" xfId="249"/>
    <cellStyle name="Comma 15 3 2" xfId="250"/>
    <cellStyle name="Comma 15 3 3" xfId="251"/>
    <cellStyle name="Comma 15 3 4" xfId="252"/>
    <cellStyle name="Comma 16" xfId="253"/>
    <cellStyle name="Comma 16 2" xfId="254"/>
    <cellStyle name="Comma 16 2 2" xfId="255"/>
    <cellStyle name="Comma 16 2 3" xfId="256"/>
    <cellStyle name="Comma 16 2 4" xfId="257"/>
    <cellStyle name="Comma 17" xfId="258"/>
    <cellStyle name="Comma 17 2" xfId="259"/>
    <cellStyle name="Comma 17 2 2" xfId="260"/>
    <cellStyle name="Comma 17 2 3" xfId="261"/>
    <cellStyle name="Comma 17 2 4" xfId="262"/>
    <cellStyle name="Comma 18" xfId="263"/>
    <cellStyle name="Comma 18 2" xfId="264"/>
    <cellStyle name="Comma 18 2 2" xfId="265"/>
    <cellStyle name="Comma 18 2 2 2" xfId="266"/>
    <cellStyle name="Comma 18 2 3" xfId="267"/>
    <cellStyle name="Comma 18 2 4" xfId="268"/>
    <cellStyle name="Comma 18 3" xfId="269"/>
    <cellStyle name="Comma 19" xfId="270"/>
    <cellStyle name="Comma 19 2" xfId="271"/>
    <cellStyle name="Comma 19 3" xfId="272"/>
    <cellStyle name="Comma 19 4" xfId="273"/>
    <cellStyle name="Comma 19 5" xfId="274"/>
    <cellStyle name="Comma 19 5 2" xfId="275"/>
    <cellStyle name="Comma 19 5 3" xfId="276"/>
    <cellStyle name="Comma 19 5 4" xfId="277"/>
    <cellStyle name="Comma 2" xfId="278"/>
    <cellStyle name="Comma 2 10" xfId="279"/>
    <cellStyle name="Comma 2 2" xfId="280"/>
    <cellStyle name="Comma 2 2 2" xfId="281"/>
    <cellStyle name="Comma 2 2 2 2" xfId="282"/>
    <cellStyle name="Comma 2 2 2 2 2" xfId="283"/>
    <cellStyle name="Comma 2 2 2 2 2 2" xfId="284"/>
    <cellStyle name="Comma 2 2 2 2 2 3" xfId="285"/>
    <cellStyle name="Comma 2 2 2 2 2 3 2" xfId="286"/>
    <cellStyle name="Comma 2 2 2 2 2 3 3" xfId="287"/>
    <cellStyle name="Comma 2 2 2 2 2 3 4" xfId="288"/>
    <cellStyle name="Comma 2 2 2 2 3" xfId="289"/>
    <cellStyle name="Comma 2 2 2 2 3 2" xfId="290"/>
    <cellStyle name="Comma 2 2 2 2 3 3" xfId="291"/>
    <cellStyle name="Comma 2 2 2 2 3 4" xfId="292"/>
    <cellStyle name="Comma 2 2 2 3" xfId="293"/>
    <cellStyle name="Comma 2 2 2 3 2" xfId="294"/>
    <cellStyle name="Comma 2 2 2 3 3" xfId="295"/>
    <cellStyle name="Comma 2 2 2 3 4" xfId="296"/>
    <cellStyle name="Comma 2 2 3" xfId="297"/>
    <cellStyle name="Comma 2 2 3 2" xfId="298"/>
    <cellStyle name="Comma 2 2 3 2 2" xfId="299"/>
    <cellStyle name="Comma 2 2 3 2 3" xfId="300"/>
    <cellStyle name="Comma 2 2 3 2 4" xfId="301"/>
    <cellStyle name="Comma 2 2 4" xfId="302"/>
    <cellStyle name="Comma 2 2 4 2" xfId="303"/>
    <cellStyle name="Comma 2 2 4 3" xfId="304"/>
    <cellStyle name="Comma 2 2 4 4" xfId="305"/>
    <cellStyle name="Comma 2 3" xfId="306"/>
    <cellStyle name="Comma 2 3 2" xfId="307"/>
    <cellStyle name="Comma 2 3 2 2" xfId="308"/>
    <cellStyle name="Comma 2 3 2 3" xfId="309"/>
    <cellStyle name="Comma 2 3 2 4" xfId="310"/>
    <cellStyle name="Comma 2 3 2 5" xfId="2537"/>
    <cellStyle name="Comma 2 3 3" xfId="2536"/>
    <cellStyle name="Comma 2 4" xfId="311"/>
    <cellStyle name="Comma 2 4 2" xfId="312"/>
    <cellStyle name="Comma 2 4 2 2" xfId="313"/>
    <cellStyle name="Comma 2 4 3" xfId="314"/>
    <cellStyle name="Comma 2 4 4" xfId="315"/>
    <cellStyle name="Comma 2 4 4 2" xfId="316"/>
    <cellStyle name="Comma 2 4 5" xfId="317"/>
    <cellStyle name="Comma 2 4 5 2" xfId="318"/>
    <cellStyle name="Comma 2 4 5 3" xfId="319"/>
    <cellStyle name="Comma 2 4 5 4" xfId="320"/>
    <cellStyle name="Comma 2 4 6" xfId="2538"/>
    <cellStyle name="Comma 2 4 6 2" xfId="4466"/>
    <cellStyle name="Comma 2 4 6 3" xfId="6004"/>
    <cellStyle name="Comma 2 5" xfId="321"/>
    <cellStyle name="Comma 2 6" xfId="322"/>
    <cellStyle name="Comma 2 7" xfId="323"/>
    <cellStyle name="Comma 2 7 2" xfId="324"/>
    <cellStyle name="Comma 2 7 3" xfId="325"/>
    <cellStyle name="Comma 2 7 4" xfId="326"/>
    <cellStyle name="Comma 2_BMS Final 2008" xfId="327"/>
    <cellStyle name="Comma 20" xfId="328"/>
    <cellStyle name="Comma 20 2" xfId="329"/>
    <cellStyle name="Comma 20 3" xfId="330"/>
    <cellStyle name="Comma 20 4" xfId="331"/>
    <cellStyle name="Comma 20 5" xfId="332"/>
    <cellStyle name="Comma 20 5 2" xfId="333"/>
    <cellStyle name="Comma 20 5 3" xfId="334"/>
    <cellStyle name="Comma 20 5 4" xfId="335"/>
    <cellStyle name="Comma 21" xfId="336"/>
    <cellStyle name="Comma 21 2" xfId="337"/>
    <cellStyle name="Comma 22" xfId="338"/>
    <cellStyle name="Comma 22 2" xfId="339"/>
    <cellStyle name="Comma 23" xfId="340"/>
    <cellStyle name="Comma 23 2" xfId="341"/>
    <cellStyle name="Comma 23 2 2" xfId="342"/>
    <cellStyle name="Comma 23 2 2 2" xfId="2584"/>
    <cellStyle name="Comma 23 2 2 2 2" xfId="4509"/>
    <cellStyle name="Comma 23 2 2 2 3" xfId="6047"/>
    <cellStyle name="Comma 23 2 2 3" xfId="3092"/>
    <cellStyle name="Comma 23 2 2 3 2" xfId="5017"/>
    <cellStyle name="Comma 23 2 2 3 3" xfId="6555"/>
    <cellStyle name="Comma 23 2 2 4" xfId="3994"/>
    <cellStyle name="Comma 23 2 2 5" xfId="5532"/>
    <cellStyle name="Comma 23 2 3" xfId="2583"/>
    <cellStyle name="Comma 23 2 3 2" xfId="4508"/>
    <cellStyle name="Comma 23 2 3 3" xfId="6046"/>
    <cellStyle name="Comma 23 2 4" xfId="3091"/>
    <cellStyle name="Comma 23 2 4 2" xfId="5016"/>
    <cellStyle name="Comma 23 2 4 3" xfId="6554"/>
    <cellStyle name="Comma 23 2 5" xfId="3993"/>
    <cellStyle name="Comma 23 2 6" xfId="5531"/>
    <cellStyle name="Comma 23 3" xfId="343"/>
    <cellStyle name="Comma 23 4" xfId="344"/>
    <cellStyle name="Comma 23 4 2" xfId="2585"/>
    <cellStyle name="Comma 23 4 2 2" xfId="4510"/>
    <cellStyle name="Comma 23 4 2 3" xfId="6048"/>
    <cellStyle name="Comma 23 4 3" xfId="3093"/>
    <cellStyle name="Comma 23 4 3 2" xfId="5018"/>
    <cellStyle name="Comma 23 4 3 3" xfId="6556"/>
    <cellStyle name="Comma 23 4 4" xfId="3995"/>
    <cellStyle name="Comma 23 4 5" xfId="5533"/>
    <cellStyle name="Comma 23 5" xfId="2582"/>
    <cellStyle name="Comma 23 5 2" xfId="4507"/>
    <cellStyle name="Comma 23 5 3" xfId="6045"/>
    <cellStyle name="Comma 23 6" xfId="3090"/>
    <cellStyle name="Comma 23 6 2" xfId="5015"/>
    <cellStyle name="Comma 23 6 3" xfId="6553"/>
    <cellStyle name="Comma 23 7" xfId="3992"/>
    <cellStyle name="Comma 23 8" xfId="5530"/>
    <cellStyle name="Comma 24" xfId="345"/>
    <cellStyle name="Comma 24 2" xfId="346"/>
    <cellStyle name="Comma 24 2 2" xfId="347"/>
    <cellStyle name="Comma 24 2 2 2" xfId="348"/>
    <cellStyle name="Comma 24 2 2 2 2" xfId="349"/>
    <cellStyle name="Comma 24 2 2 3" xfId="350"/>
    <cellStyle name="Comma 24 2 3" xfId="351"/>
    <cellStyle name="Comma 24 2 3 2" xfId="352"/>
    <cellStyle name="Comma 24 2 3 2 2" xfId="353"/>
    <cellStyle name="Comma 24 2 3 3" xfId="354"/>
    <cellStyle name="Comma 24 2 4" xfId="355"/>
    <cellStyle name="Comma 24 2 4 2" xfId="356"/>
    <cellStyle name="Comma 24 2 5" xfId="357"/>
    <cellStyle name="Comma 24 3" xfId="358"/>
    <cellStyle name="Comma 24 3 2" xfId="359"/>
    <cellStyle name="Comma 24 3 2 2" xfId="360"/>
    <cellStyle name="Comma 24 3 3" xfId="361"/>
    <cellStyle name="Comma 24 4" xfId="362"/>
    <cellStyle name="Comma 24 4 2" xfId="363"/>
    <cellStyle name="Comma 24 4 2 2" xfId="364"/>
    <cellStyle name="Comma 24 4 3" xfId="365"/>
    <cellStyle name="Comma 24 5" xfId="366"/>
    <cellStyle name="Comma 24 5 2" xfId="367"/>
    <cellStyle name="Comma 24 6" xfId="368"/>
    <cellStyle name="Comma 25" xfId="369"/>
    <cellStyle name="Comma 25 2" xfId="370"/>
    <cellStyle name="Comma 25 2 2" xfId="371"/>
    <cellStyle name="Comma 25 2 2 2" xfId="372"/>
    <cellStyle name="Comma 25 2 2 2 2" xfId="373"/>
    <cellStyle name="Comma 25 2 2 3" xfId="374"/>
    <cellStyle name="Comma 25 2 3" xfId="375"/>
    <cellStyle name="Comma 25 2 3 2" xfId="376"/>
    <cellStyle name="Comma 25 2 3 2 2" xfId="377"/>
    <cellStyle name="Comma 25 2 3 3" xfId="378"/>
    <cellStyle name="Comma 25 2 4" xfId="379"/>
    <cellStyle name="Comma 25 2 4 2" xfId="380"/>
    <cellStyle name="Comma 25 2 5" xfId="381"/>
    <cellStyle name="Comma 25 3" xfId="382"/>
    <cellStyle name="Comma 25 3 2" xfId="383"/>
    <cellStyle name="Comma 25 3 2 2" xfId="384"/>
    <cellStyle name="Comma 25 3 3" xfId="385"/>
    <cellStyle name="Comma 25 4" xfId="386"/>
    <cellStyle name="Comma 25 4 2" xfId="387"/>
    <cellStyle name="Comma 25 4 2 2" xfId="388"/>
    <cellStyle name="Comma 25 4 3" xfId="389"/>
    <cellStyle name="Comma 25 5" xfId="390"/>
    <cellStyle name="Comma 25 5 2" xfId="391"/>
    <cellStyle name="Comma 25 6" xfId="392"/>
    <cellStyle name="Comma 26" xfId="393"/>
    <cellStyle name="Comma 26 2" xfId="394"/>
    <cellStyle name="Comma 26 2 2" xfId="395"/>
    <cellStyle name="Comma 26 2 2 2" xfId="396"/>
    <cellStyle name="Comma 26 2 3" xfId="397"/>
    <cellStyle name="Comma 26 3" xfId="398"/>
    <cellStyle name="Comma 26 3 2" xfId="399"/>
    <cellStyle name="Comma 26 3 2 2" xfId="400"/>
    <cellStyle name="Comma 26 3 3" xfId="401"/>
    <cellStyle name="Comma 26 4" xfId="402"/>
    <cellStyle name="Comma 26 4 2" xfId="403"/>
    <cellStyle name="Comma 26 5" xfId="404"/>
    <cellStyle name="Comma 27" xfId="405"/>
    <cellStyle name="Comma 27 2" xfId="406"/>
    <cellStyle name="Comma 27 2 2" xfId="407"/>
    <cellStyle name="Comma 27 3" xfId="408"/>
    <cellStyle name="Comma 28" xfId="409"/>
    <cellStyle name="Comma 28 2" xfId="2586"/>
    <cellStyle name="Comma 28 2 2" xfId="4511"/>
    <cellStyle name="Comma 28 2 3" xfId="6049"/>
    <cellStyle name="Comma 28 3" xfId="3094"/>
    <cellStyle name="Comma 28 3 2" xfId="5019"/>
    <cellStyle name="Comma 28 3 3" xfId="6557"/>
    <cellStyle name="Comma 28 4" xfId="3996"/>
    <cellStyle name="Comma 28 5" xfId="5534"/>
    <cellStyle name="Comma 29" xfId="410"/>
    <cellStyle name="Comma 29 2" xfId="2587"/>
    <cellStyle name="Comma 29 2 2" xfId="4512"/>
    <cellStyle name="Comma 29 2 3" xfId="6050"/>
    <cellStyle name="Comma 29 3" xfId="3095"/>
    <cellStyle name="Comma 29 3 2" xfId="5020"/>
    <cellStyle name="Comma 29 3 3" xfId="6558"/>
    <cellStyle name="Comma 29 4" xfId="3997"/>
    <cellStyle name="Comma 29 5" xfId="5535"/>
    <cellStyle name="Comma 3" xfId="411"/>
    <cellStyle name="Comma 3 2" xfId="412"/>
    <cellStyle name="Comma 3 2 2" xfId="413"/>
    <cellStyle name="Comma 3 2 2 2" xfId="414"/>
    <cellStyle name="Comma 3 2 2 3" xfId="415"/>
    <cellStyle name="Comma 3 2 2 4" xfId="416"/>
    <cellStyle name="Comma 3 3" xfId="417"/>
    <cellStyle name="Comma 3 3 2" xfId="418"/>
    <cellStyle name="Comma 3 3 2 2" xfId="419"/>
    <cellStyle name="Comma 3 3 2 3" xfId="420"/>
    <cellStyle name="Comma 3 3 2 4" xfId="421"/>
    <cellStyle name="Comma 3 4" xfId="422"/>
    <cellStyle name="Comma 3 4 2" xfId="423"/>
    <cellStyle name="Comma 3 4 2 2" xfId="424"/>
    <cellStyle name="Comma 3 4 2 3" xfId="425"/>
    <cellStyle name="Comma 3 5" xfId="426"/>
    <cellStyle name="Comma 3 6" xfId="427"/>
    <cellStyle name="Comma 4" xfId="428"/>
    <cellStyle name="Comma 4 2" xfId="429"/>
    <cellStyle name="Comma 4 2 2" xfId="430"/>
    <cellStyle name="Comma 4 2 2 2" xfId="431"/>
    <cellStyle name="Comma 4 2 2 3" xfId="432"/>
    <cellStyle name="Comma 4 2 2 4" xfId="433"/>
    <cellStyle name="Comma 4 3" xfId="434"/>
    <cellStyle name="Comma 4 3 2" xfId="435"/>
    <cellStyle name="Comma 4 3 2 2" xfId="436"/>
    <cellStyle name="Comma 4 3 3" xfId="437"/>
    <cellStyle name="Comma 4 3 3 2" xfId="438"/>
    <cellStyle name="Comma 4 3 4" xfId="439"/>
    <cellStyle name="Comma 4 4" xfId="440"/>
    <cellStyle name="Comma 4 5" xfId="441"/>
    <cellStyle name="Comma 4 6" xfId="442"/>
    <cellStyle name="Comma 4 6 2" xfId="443"/>
    <cellStyle name="Comma 4 6 2 2" xfId="2589"/>
    <cellStyle name="Comma 4 6 2 2 2" xfId="4514"/>
    <cellStyle name="Comma 4 6 2 2 3" xfId="6052"/>
    <cellStyle name="Comma 4 6 2 3" xfId="3097"/>
    <cellStyle name="Comma 4 6 2 3 2" xfId="5022"/>
    <cellStyle name="Comma 4 6 2 3 3" xfId="6560"/>
    <cellStyle name="Comma 4 6 2 4" xfId="3999"/>
    <cellStyle name="Comma 4 6 2 5" xfId="5537"/>
    <cellStyle name="Comma 4 6 3" xfId="2588"/>
    <cellStyle name="Comma 4 6 3 2" xfId="4513"/>
    <cellStyle name="Comma 4 6 3 3" xfId="6051"/>
    <cellStyle name="Comma 4 6 4" xfId="3096"/>
    <cellStyle name="Comma 4 6 4 2" xfId="5021"/>
    <cellStyle name="Comma 4 6 4 3" xfId="6559"/>
    <cellStyle name="Comma 4 6 5" xfId="3998"/>
    <cellStyle name="Comma 4 6 6" xfId="5536"/>
    <cellStyle name="Comma 4 7" xfId="2539"/>
    <cellStyle name="Comma 4 7 2" xfId="4467"/>
    <cellStyle name="Comma 4 7 3" xfId="6005"/>
    <cellStyle name="Comma 5" xfId="444"/>
    <cellStyle name="Comma 5 2" xfId="445"/>
    <cellStyle name="Comma 5 2 2" xfId="446"/>
    <cellStyle name="Comma 5 2 2 2" xfId="447"/>
    <cellStyle name="Comma 5 2 2 3" xfId="448"/>
    <cellStyle name="Comma 5 2 2 4" xfId="449"/>
    <cellStyle name="Comma 5 2 3" xfId="2591"/>
    <cellStyle name="Comma 5 2 3 2" xfId="4516"/>
    <cellStyle name="Comma 5 2 3 3" xfId="6054"/>
    <cellStyle name="Comma 5 2 4" xfId="3099"/>
    <cellStyle name="Comma 5 2 4 2" xfId="5024"/>
    <cellStyle name="Comma 5 2 4 3" xfId="6562"/>
    <cellStyle name="Comma 5 2 5" xfId="4001"/>
    <cellStyle name="Comma 5 2 6" xfId="5539"/>
    <cellStyle name="Comma 5 3" xfId="450"/>
    <cellStyle name="Comma 5 3 2" xfId="451"/>
    <cellStyle name="Comma 5 3 3" xfId="452"/>
    <cellStyle name="Comma 5 3 4" xfId="453"/>
    <cellStyle name="Comma 5 4" xfId="2540"/>
    <cellStyle name="Comma 5 4 2" xfId="4468"/>
    <cellStyle name="Comma 5 4 3" xfId="6006"/>
    <cellStyle name="Comma 5 5" xfId="2590"/>
    <cellStyle name="Comma 5 5 2" xfId="4515"/>
    <cellStyle name="Comma 5 5 3" xfId="6053"/>
    <cellStyle name="Comma 5 6" xfId="3098"/>
    <cellStyle name="Comma 5 6 2" xfId="5023"/>
    <cellStyle name="Comma 5 6 3" xfId="6561"/>
    <cellStyle name="Comma 5 7" xfId="4000"/>
    <cellStyle name="Comma 5 8" xfId="5538"/>
    <cellStyle name="Comma 6" xfId="454"/>
    <cellStyle name="Comma 6 2" xfId="455"/>
    <cellStyle name="Comma 6 2 2" xfId="456"/>
    <cellStyle name="Comma 6 2 3" xfId="457"/>
    <cellStyle name="Comma 6 2 4" xfId="458"/>
    <cellStyle name="Comma 7" xfId="459"/>
    <cellStyle name="Comma 7 2" xfId="460"/>
    <cellStyle name="Comma 7 2 2" xfId="461"/>
    <cellStyle name="Comma 7 2 3" xfId="462"/>
    <cellStyle name="Comma 7 2 4" xfId="463"/>
    <cellStyle name="Comma 8" xfId="464"/>
    <cellStyle name="Comma 8 2" xfId="465"/>
    <cellStyle name="Comma 8 2 2" xfId="466"/>
    <cellStyle name="Comma 8 2 3" xfId="467"/>
    <cellStyle name="Comma 8 2 4" xfId="468"/>
    <cellStyle name="Comma 9" xfId="469"/>
    <cellStyle name="Comma 9 2" xfId="470"/>
    <cellStyle name="Comma 9 2 2" xfId="471"/>
    <cellStyle name="Comma 9 2 3" xfId="472"/>
    <cellStyle name="Comma 9 2 4" xfId="473"/>
    <cellStyle name="Comma0" xfId="474"/>
    <cellStyle name="Currency 10" xfId="2"/>
    <cellStyle name="Currency 10 2" xfId="475"/>
    <cellStyle name="Currency 10 2 2" xfId="476"/>
    <cellStyle name="Currency 10 3" xfId="477"/>
    <cellStyle name="Currency 10 4" xfId="478"/>
    <cellStyle name="Currency 10 4 2" xfId="479"/>
    <cellStyle name="Currency 10 4 3" xfId="480"/>
    <cellStyle name="Currency 11" xfId="481"/>
    <cellStyle name="Currency 11 2" xfId="2592"/>
    <cellStyle name="Currency 11 2 2" xfId="4517"/>
    <cellStyle name="Currency 11 2 3" xfId="6055"/>
    <cellStyle name="Currency 11 3" xfId="3100"/>
    <cellStyle name="Currency 11 3 2" xfId="5025"/>
    <cellStyle name="Currency 11 3 3" xfId="6563"/>
    <cellStyle name="Currency 11 4" xfId="4002"/>
    <cellStyle name="Currency 11 5" xfId="5540"/>
    <cellStyle name="Currency 12" xfId="482"/>
    <cellStyle name="Currency 13" xfId="483"/>
    <cellStyle name="Currency 13 2" xfId="2593"/>
    <cellStyle name="Currency 13 2 2" xfId="4518"/>
    <cellStyle name="Currency 13 2 3" xfId="6056"/>
    <cellStyle name="Currency 13 3" xfId="3101"/>
    <cellStyle name="Currency 13 3 2" xfId="5026"/>
    <cellStyle name="Currency 13 3 3" xfId="6564"/>
    <cellStyle name="Currency 13 4" xfId="4003"/>
    <cellStyle name="Currency 13 5" xfId="5541"/>
    <cellStyle name="Currency 14" xfId="484"/>
    <cellStyle name="Currency 2" xfId="485"/>
    <cellStyle name="Currency 2 2" xfId="486"/>
    <cellStyle name="Currency 2 2 2" xfId="487"/>
    <cellStyle name="Currency 2 2 2 2" xfId="488"/>
    <cellStyle name="Currency 2 2 2 3" xfId="489"/>
    <cellStyle name="Currency 2 2 2 4" xfId="490"/>
    <cellStyle name="Currency 2 3" xfId="491"/>
    <cellStyle name="Currency 2 3 2" xfId="492"/>
    <cellStyle name="Currency 2 3 2 2" xfId="493"/>
    <cellStyle name="Currency 2 3 2 2 2" xfId="494"/>
    <cellStyle name="Currency 2 3 2 2 3" xfId="495"/>
    <cellStyle name="Currency 2 3 2 2 4" xfId="496"/>
    <cellStyle name="Currency 2 3 3" xfId="497"/>
    <cellStyle name="Currency 2 3 3 2" xfId="498"/>
    <cellStyle name="Currency 2 3 3 3" xfId="499"/>
    <cellStyle name="Currency 2 3 3 4" xfId="500"/>
    <cellStyle name="Currency 2 3 4" xfId="2541"/>
    <cellStyle name="Currency 2 4" xfId="501"/>
    <cellStyle name="Currency 2 4 2" xfId="502"/>
    <cellStyle name="Currency 2 4 2 2" xfId="503"/>
    <cellStyle name="Currency 2 4 2 3" xfId="504"/>
    <cellStyle name="Currency 2 4 2 4" xfId="505"/>
    <cellStyle name="Currency 2 5" xfId="506"/>
    <cellStyle name="Currency 2 5 2" xfId="507"/>
    <cellStyle name="Currency 2 5 2 2" xfId="2594"/>
    <cellStyle name="Currency 2 5 2 2 2" xfId="4519"/>
    <cellStyle name="Currency 2 5 2 2 3" xfId="6057"/>
    <cellStyle name="Currency 2 5 2 3" xfId="3102"/>
    <cellStyle name="Currency 2 5 2 3 2" xfId="5027"/>
    <cellStyle name="Currency 2 5 2 3 3" xfId="6565"/>
    <cellStyle name="Currency 2 5 2 4" xfId="4004"/>
    <cellStyle name="Currency 2 5 2 5" xfId="5542"/>
    <cellStyle name="Currency 3" xfId="508"/>
    <cellStyle name="Currency 3 2" xfId="509"/>
    <cellStyle name="Currency 3 2 2" xfId="510"/>
    <cellStyle name="Currency 3 2 3" xfId="511"/>
    <cellStyle name="Currency 3 2 4" xfId="512"/>
    <cellStyle name="Currency 3 3" xfId="2542"/>
    <cellStyle name="Currency 4" xfId="513"/>
    <cellStyle name="Currency 4 2" xfId="514"/>
    <cellStyle name="Currency 4 2 2" xfId="515"/>
    <cellStyle name="Currency 4 2 3" xfId="516"/>
    <cellStyle name="Currency 4 2 4" xfId="517"/>
    <cellStyle name="Currency 4 3" xfId="518"/>
    <cellStyle name="Currency 4 3 2" xfId="2543"/>
    <cellStyle name="Currency 4 3 2 2" xfId="4469"/>
    <cellStyle name="Currency 4 3 2 3" xfId="6007"/>
    <cellStyle name="Currency 5" xfId="519"/>
    <cellStyle name="Currency 5 2" xfId="520"/>
    <cellStyle name="Currency 5 2 2" xfId="521"/>
    <cellStyle name="Currency 5 2 2 2" xfId="522"/>
    <cellStyle name="Currency 5 2 2 3" xfId="523"/>
    <cellStyle name="Currency 5 2 2 4" xfId="524"/>
    <cellStyle name="Currency 5 3" xfId="525"/>
    <cellStyle name="Currency 5 3 2" xfId="526"/>
    <cellStyle name="Currency 5 3 3" xfId="527"/>
    <cellStyle name="Currency 5 3 4" xfId="528"/>
    <cellStyle name="Currency 6" xfId="529"/>
    <cellStyle name="Currency 6 2" xfId="530"/>
    <cellStyle name="Currency 7" xfId="531"/>
    <cellStyle name="Currency 7 2" xfId="532"/>
    <cellStyle name="Currency 7 2 2" xfId="2596"/>
    <cellStyle name="Currency 7 2 2 2" xfId="4521"/>
    <cellStyle name="Currency 7 2 2 3" xfId="6059"/>
    <cellStyle name="Currency 7 2 3" xfId="3104"/>
    <cellStyle name="Currency 7 2 3 2" xfId="5029"/>
    <cellStyle name="Currency 7 2 3 3" xfId="6567"/>
    <cellStyle name="Currency 7 2 4" xfId="4006"/>
    <cellStyle name="Currency 7 2 5" xfId="5544"/>
    <cellStyle name="Currency 7 3" xfId="533"/>
    <cellStyle name="Currency 7 4" xfId="2595"/>
    <cellStyle name="Currency 7 4 2" xfId="4520"/>
    <cellStyle name="Currency 7 4 3" xfId="6058"/>
    <cellStyle name="Currency 7 5" xfId="3103"/>
    <cellStyle name="Currency 7 5 2" xfId="5028"/>
    <cellStyle name="Currency 7 5 3" xfId="6566"/>
    <cellStyle name="Currency 7 6" xfId="4005"/>
    <cellStyle name="Currency 7 7" xfId="5543"/>
    <cellStyle name="Currency 8" xfId="534"/>
    <cellStyle name="Currency 8 2" xfId="535"/>
    <cellStyle name="Currency 8 2 2" xfId="536"/>
    <cellStyle name="Currency 8 3" xfId="537"/>
    <cellStyle name="Currency 8 3 2" xfId="538"/>
    <cellStyle name="Currency 8 3 2 2" xfId="2598"/>
    <cellStyle name="Currency 8 3 2 2 2" xfId="4523"/>
    <cellStyle name="Currency 8 3 2 2 3" xfId="6061"/>
    <cellStyle name="Currency 8 3 2 3" xfId="3106"/>
    <cellStyle name="Currency 8 3 2 3 2" xfId="5031"/>
    <cellStyle name="Currency 8 3 2 3 3" xfId="6569"/>
    <cellStyle name="Currency 8 3 2 4" xfId="4008"/>
    <cellStyle name="Currency 8 3 2 5" xfId="5546"/>
    <cellStyle name="Currency 8 3 3" xfId="2597"/>
    <cellStyle name="Currency 8 3 3 2" xfId="4522"/>
    <cellStyle name="Currency 8 3 3 3" xfId="6060"/>
    <cellStyle name="Currency 8 3 4" xfId="3105"/>
    <cellStyle name="Currency 8 3 4 2" xfId="5030"/>
    <cellStyle name="Currency 8 3 4 3" xfId="6568"/>
    <cellStyle name="Currency 8 3 5" xfId="4007"/>
    <cellStyle name="Currency 8 3 6" xfId="5545"/>
    <cellStyle name="Currency 8 4" xfId="539"/>
    <cellStyle name="Currency 9" xfId="540"/>
    <cellStyle name="Currency 9 2" xfId="541"/>
    <cellStyle name="Currency 9 2 2" xfId="542"/>
    <cellStyle name="Currency 9 2 2 2" xfId="2601"/>
    <cellStyle name="Currency 9 2 2 2 2" xfId="4526"/>
    <cellStyle name="Currency 9 2 2 2 3" xfId="6064"/>
    <cellStyle name="Currency 9 2 2 3" xfId="3109"/>
    <cellStyle name="Currency 9 2 2 3 2" xfId="5034"/>
    <cellStyle name="Currency 9 2 2 3 3" xfId="6572"/>
    <cellStyle name="Currency 9 2 2 4" xfId="4011"/>
    <cellStyle name="Currency 9 2 2 5" xfId="5549"/>
    <cellStyle name="Currency 9 2 3" xfId="2600"/>
    <cellStyle name="Currency 9 2 3 2" xfId="4525"/>
    <cellStyle name="Currency 9 2 3 3" xfId="6063"/>
    <cellStyle name="Currency 9 2 4" xfId="3108"/>
    <cellStyle name="Currency 9 2 4 2" xfId="5033"/>
    <cellStyle name="Currency 9 2 4 3" xfId="6571"/>
    <cellStyle name="Currency 9 2 5" xfId="4010"/>
    <cellStyle name="Currency 9 2 6" xfId="5548"/>
    <cellStyle name="Currency 9 3" xfId="543"/>
    <cellStyle name="Currency 9 3 2" xfId="544"/>
    <cellStyle name="Currency 9 3 2 2" xfId="2603"/>
    <cellStyle name="Currency 9 3 2 2 2" xfId="4528"/>
    <cellStyle name="Currency 9 3 2 2 3" xfId="6066"/>
    <cellStyle name="Currency 9 3 2 3" xfId="3111"/>
    <cellStyle name="Currency 9 3 2 3 2" xfId="5036"/>
    <cellStyle name="Currency 9 3 2 3 3" xfId="6574"/>
    <cellStyle name="Currency 9 3 2 4" xfId="4013"/>
    <cellStyle name="Currency 9 3 2 5" xfId="5551"/>
    <cellStyle name="Currency 9 3 3" xfId="2602"/>
    <cellStyle name="Currency 9 3 3 2" xfId="4527"/>
    <cellStyle name="Currency 9 3 3 3" xfId="6065"/>
    <cellStyle name="Currency 9 3 4" xfId="3110"/>
    <cellStyle name="Currency 9 3 4 2" xfId="5035"/>
    <cellStyle name="Currency 9 3 4 3" xfId="6573"/>
    <cellStyle name="Currency 9 3 5" xfId="4012"/>
    <cellStyle name="Currency 9 3 6" xfId="5550"/>
    <cellStyle name="Currency 9 4" xfId="545"/>
    <cellStyle name="Currency 9 4 2" xfId="2604"/>
    <cellStyle name="Currency 9 4 2 2" xfId="4529"/>
    <cellStyle name="Currency 9 4 2 3" xfId="6067"/>
    <cellStyle name="Currency 9 4 3" xfId="3112"/>
    <cellStyle name="Currency 9 4 3 2" xfId="5037"/>
    <cellStyle name="Currency 9 4 3 3" xfId="6575"/>
    <cellStyle name="Currency 9 4 4" xfId="4014"/>
    <cellStyle name="Currency 9 4 5" xfId="5552"/>
    <cellStyle name="Currency 9 5" xfId="2599"/>
    <cellStyle name="Currency 9 5 2" xfId="4524"/>
    <cellStyle name="Currency 9 5 3" xfId="6062"/>
    <cellStyle name="Currency 9 6" xfId="3107"/>
    <cellStyle name="Currency 9 6 2" xfId="5032"/>
    <cellStyle name="Currency 9 6 3" xfId="6570"/>
    <cellStyle name="Currency 9 7" xfId="4009"/>
    <cellStyle name="Currency 9 8" xfId="5547"/>
    <cellStyle name="Currency0" xfId="546"/>
    <cellStyle name="Date" xfId="547"/>
    <cellStyle name="Estilo 1" xfId="548"/>
    <cellStyle name="Estilo 1 2" xfId="549"/>
    <cellStyle name="Estilo 1 2 2" xfId="2606"/>
    <cellStyle name="Estilo 1 2 2 2" xfId="4531"/>
    <cellStyle name="Estilo 1 2 2 3" xfId="6069"/>
    <cellStyle name="Estilo 1 2 3" xfId="3114"/>
    <cellStyle name="Estilo 1 2 3 2" xfId="5039"/>
    <cellStyle name="Estilo 1 2 3 3" xfId="6577"/>
    <cellStyle name="Estilo 1 2 4" xfId="4016"/>
    <cellStyle name="Estilo 1 2 5" xfId="5554"/>
    <cellStyle name="Estilo 1 3" xfId="2605"/>
    <cellStyle name="Estilo 1 3 2" xfId="4530"/>
    <cellStyle name="Estilo 1 3 3" xfId="6068"/>
    <cellStyle name="Estilo 1 4" xfId="3113"/>
    <cellStyle name="Estilo 1 4 2" xfId="5038"/>
    <cellStyle name="Estilo 1 4 3" xfId="6576"/>
    <cellStyle name="Estilo 1 5" xfId="4015"/>
    <cellStyle name="Estilo 1 6" xfId="5553"/>
    <cellStyle name="Euro" xfId="550"/>
    <cellStyle name="Euro 2" xfId="551"/>
    <cellStyle name="Euro 2 2" xfId="552"/>
    <cellStyle name="Euro 2 3" xfId="553"/>
    <cellStyle name="Euro 2 4" xfId="554"/>
    <cellStyle name="Explanatory Text 2" xfId="555"/>
    <cellStyle name="F2" xfId="556"/>
    <cellStyle name="F3" xfId="557"/>
    <cellStyle name="F4" xfId="558"/>
    <cellStyle name="F5" xfId="559"/>
    <cellStyle name="F6" xfId="560"/>
    <cellStyle name="F7" xfId="561"/>
    <cellStyle name="F8" xfId="562"/>
    <cellStyle name="Fixed" xfId="563"/>
    <cellStyle name="Good 2" xfId="564"/>
    <cellStyle name="Heading 1 2" xfId="565"/>
    <cellStyle name="Heading 2 2" xfId="566"/>
    <cellStyle name="Heading 3 2" xfId="567"/>
    <cellStyle name="Heading 3 3" xfId="568"/>
    <cellStyle name="Heading 4 2" xfId="569"/>
    <cellStyle name="Heading1" xfId="570"/>
    <cellStyle name="Heading2" xfId="571"/>
    <cellStyle name="Hyperlink 2" xfId="572"/>
    <cellStyle name="Hyperlink 2 2" xfId="573"/>
    <cellStyle name="Hyperlink 2 2 2" xfId="574"/>
    <cellStyle name="Hyperlink 2 3" xfId="575"/>
    <cellStyle name="Hyperlink 2 3 2" xfId="576"/>
    <cellStyle name="Hyperlink 2 4" xfId="577"/>
    <cellStyle name="Hyperlink 2 4 2" xfId="578"/>
    <cellStyle name="Input 2" xfId="579"/>
    <cellStyle name="Linked Cell 2" xfId="580"/>
    <cellStyle name="Millares [0]_NOMINA TURBO" xfId="581"/>
    <cellStyle name="Millares_December siege" xfId="582"/>
    <cellStyle name="Milliers_Budget Plan Format (R5)" xfId="583"/>
    <cellStyle name="Neutral 2" xfId="584"/>
    <cellStyle name="Normal" xfId="0" builtinId="0"/>
    <cellStyle name="Normal 1" xfId="585"/>
    <cellStyle name="Normal 10" xfId="586"/>
    <cellStyle name="Normal 10 2" xfId="587"/>
    <cellStyle name="Normal 10 2 2" xfId="588"/>
    <cellStyle name="Normal 10 2 2 2" xfId="589"/>
    <cellStyle name="Normal 10 2 2 3" xfId="590"/>
    <cellStyle name="Normal 10 2 2 3 2" xfId="591"/>
    <cellStyle name="Normal 10 2 2 3 3" xfId="592"/>
    <cellStyle name="Normal 10 2 2 3 4" xfId="593"/>
    <cellStyle name="Normal 10 2 3" xfId="594"/>
    <cellStyle name="Normal 10 2 3 2" xfId="595"/>
    <cellStyle name="Normal 10 2 3 3" xfId="596"/>
    <cellStyle name="Normal 10 2 3 4" xfId="597"/>
    <cellStyle name="Normal 10 2_3 CAM HIV SSF LFA Review of Budget 26Nov10 (MEDiCAM MoSVY MSIC NAA), 29Nov10" xfId="598"/>
    <cellStyle name="Normal 10 3" xfId="599"/>
    <cellStyle name="Normal 10 3 2" xfId="600"/>
    <cellStyle name="Normal 10 3 2 2" xfId="601"/>
    <cellStyle name="Normal 10 3 2 2 2" xfId="602"/>
    <cellStyle name="Normal 10 3 2 2 3" xfId="603"/>
    <cellStyle name="Normal 10 3 2 2 4" xfId="604"/>
    <cellStyle name="Normal 10 3 3" xfId="605"/>
    <cellStyle name="Normal 10 3 3 2" xfId="606"/>
    <cellStyle name="Normal 10 3 3 3" xfId="607"/>
    <cellStyle name="Normal 10 3 3 4" xfId="608"/>
    <cellStyle name="Normal 10 3_HACC" xfId="609"/>
    <cellStyle name="Normal 10 4" xfId="610"/>
    <cellStyle name="Normal 10 4 2" xfId="611"/>
    <cellStyle name="Normal 10 4 3" xfId="612"/>
    <cellStyle name="Normal 10 4 4" xfId="613"/>
    <cellStyle name="Normal 10_3 CAM HIV SSF LFA Review of Budget 26Nov10 (MEDiCAM MoSVY MSIC NAA), 29Nov10" xfId="614"/>
    <cellStyle name="Normal 100" xfId="615"/>
    <cellStyle name="Normal 100 2" xfId="616"/>
    <cellStyle name="Normal 100 2 2" xfId="617"/>
    <cellStyle name="Normal 100 2 2 2" xfId="618"/>
    <cellStyle name="Normal 100 2 2 2 2" xfId="619"/>
    <cellStyle name="Normal 100 2 2 3" xfId="620"/>
    <cellStyle name="Normal 100 2 3" xfId="621"/>
    <cellStyle name="Normal 100 2 3 2" xfId="622"/>
    <cellStyle name="Normal 100 2 3 2 2" xfId="623"/>
    <cellStyle name="Normal 100 2 3 3" xfId="624"/>
    <cellStyle name="Normal 100 2 4" xfId="625"/>
    <cellStyle name="Normal 100 2 4 2" xfId="626"/>
    <cellStyle name="Normal 100 2 5" xfId="627"/>
    <cellStyle name="Normal 100 3" xfId="628"/>
    <cellStyle name="Normal 100 3 2" xfId="629"/>
    <cellStyle name="Normal 100 3 2 2" xfId="630"/>
    <cellStyle name="Normal 100 3 3" xfId="631"/>
    <cellStyle name="Normal 100 4" xfId="632"/>
    <cellStyle name="Normal 100 4 2" xfId="633"/>
    <cellStyle name="Normal 100 4 2 2" xfId="634"/>
    <cellStyle name="Normal 100 4 3" xfId="635"/>
    <cellStyle name="Normal 100 5" xfId="636"/>
    <cellStyle name="Normal 100 5 2" xfId="637"/>
    <cellStyle name="Normal 100 6" xfId="638"/>
    <cellStyle name="Normal 101" xfId="639"/>
    <cellStyle name="Normal 101 2" xfId="640"/>
    <cellStyle name="Normal 101 2 2" xfId="641"/>
    <cellStyle name="Normal 101 2 2 2" xfId="642"/>
    <cellStyle name="Normal 101 2 2 2 2" xfId="643"/>
    <cellStyle name="Normal 101 2 2 3" xfId="644"/>
    <cellStyle name="Normal 101 2 3" xfId="645"/>
    <cellStyle name="Normal 101 2 3 2" xfId="646"/>
    <cellStyle name="Normal 101 2 3 2 2" xfId="647"/>
    <cellStyle name="Normal 101 2 3 3" xfId="648"/>
    <cellStyle name="Normal 101 2 4" xfId="649"/>
    <cellStyle name="Normal 101 2 4 2" xfId="650"/>
    <cellStyle name="Normal 101 2 5" xfId="651"/>
    <cellStyle name="Normal 101 3" xfId="652"/>
    <cellStyle name="Normal 101 3 2" xfId="653"/>
    <cellStyle name="Normal 101 3 2 2" xfId="654"/>
    <cellStyle name="Normal 101 3 3" xfId="655"/>
    <cellStyle name="Normal 101 4" xfId="656"/>
    <cellStyle name="Normal 101 4 2" xfId="657"/>
    <cellStyle name="Normal 101 4 2 2" xfId="658"/>
    <cellStyle name="Normal 101 4 3" xfId="659"/>
    <cellStyle name="Normal 101 5" xfId="660"/>
    <cellStyle name="Normal 101 5 2" xfId="661"/>
    <cellStyle name="Normal 101 6" xfId="662"/>
    <cellStyle name="Normal 102" xfId="663"/>
    <cellStyle name="Normal 102 2" xfId="664"/>
    <cellStyle name="Normal 102 2 2" xfId="665"/>
    <cellStyle name="Normal 102 2 2 2" xfId="666"/>
    <cellStyle name="Normal 102 2 2 2 2" xfId="667"/>
    <cellStyle name="Normal 102 2 2 3" xfId="668"/>
    <cellStyle name="Normal 102 2 3" xfId="669"/>
    <cellStyle name="Normal 102 2 3 2" xfId="670"/>
    <cellStyle name="Normal 102 2 3 2 2" xfId="671"/>
    <cellStyle name="Normal 102 2 3 3" xfId="672"/>
    <cellStyle name="Normal 102 2 4" xfId="673"/>
    <cellStyle name="Normal 102 2 4 2" xfId="674"/>
    <cellStyle name="Normal 102 2 5" xfId="675"/>
    <cellStyle name="Normal 102 3" xfId="676"/>
    <cellStyle name="Normal 102 3 2" xfId="677"/>
    <cellStyle name="Normal 102 3 2 2" xfId="678"/>
    <cellStyle name="Normal 102 3 3" xfId="679"/>
    <cellStyle name="Normal 102 4" xfId="680"/>
    <cellStyle name="Normal 102 4 2" xfId="681"/>
    <cellStyle name="Normal 102 4 2 2" xfId="682"/>
    <cellStyle name="Normal 102 4 3" xfId="683"/>
    <cellStyle name="Normal 102 5" xfId="684"/>
    <cellStyle name="Normal 102 5 2" xfId="685"/>
    <cellStyle name="Normal 102 6" xfId="686"/>
    <cellStyle name="Normal 103" xfId="687"/>
    <cellStyle name="Normal 103 2" xfId="688"/>
    <cellStyle name="Normal 103 2 2" xfId="689"/>
    <cellStyle name="Normal 103 2 2 2" xfId="690"/>
    <cellStyle name="Normal 103 2 2 2 2" xfId="691"/>
    <cellStyle name="Normal 103 2 2 3" xfId="692"/>
    <cellStyle name="Normal 103 2 3" xfId="693"/>
    <cellStyle name="Normal 103 2 3 2" xfId="694"/>
    <cellStyle name="Normal 103 2 3 2 2" xfId="695"/>
    <cellStyle name="Normal 103 2 3 3" xfId="696"/>
    <cellStyle name="Normal 103 2 4" xfId="697"/>
    <cellStyle name="Normal 103 2 4 2" xfId="698"/>
    <cellStyle name="Normal 103 2 5" xfId="699"/>
    <cellStyle name="Normal 103 3" xfId="700"/>
    <cellStyle name="Normal 103 3 2" xfId="701"/>
    <cellStyle name="Normal 103 3 2 2" xfId="702"/>
    <cellStyle name="Normal 103 3 3" xfId="703"/>
    <cellStyle name="Normal 103 4" xfId="704"/>
    <cellStyle name="Normal 103 4 2" xfId="705"/>
    <cellStyle name="Normal 103 4 2 2" xfId="706"/>
    <cellStyle name="Normal 103 4 3" xfId="707"/>
    <cellStyle name="Normal 103 5" xfId="708"/>
    <cellStyle name="Normal 103 5 2" xfId="709"/>
    <cellStyle name="Normal 103 6" xfId="710"/>
    <cellStyle name="Normal 104" xfId="711"/>
    <cellStyle name="Normal 104 2" xfId="712"/>
    <cellStyle name="Normal 104 2 2" xfId="713"/>
    <cellStyle name="Normal 104 2 2 2" xfId="714"/>
    <cellStyle name="Normal 104 2 2 2 2" xfId="715"/>
    <cellStyle name="Normal 104 2 2 3" xfId="716"/>
    <cellStyle name="Normal 104 2 3" xfId="717"/>
    <cellStyle name="Normal 104 2 3 2" xfId="718"/>
    <cellStyle name="Normal 104 2 3 2 2" xfId="719"/>
    <cellStyle name="Normal 104 2 3 3" xfId="720"/>
    <cellStyle name="Normal 104 2 4" xfId="721"/>
    <cellStyle name="Normal 104 2 4 2" xfId="722"/>
    <cellStyle name="Normal 104 2 5" xfId="723"/>
    <cellStyle name="Normal 104 3" xfId="724"/>
    <cellStyle name="Normal 104 3 2" xfId="725"/>
    <cellStyle name="Normal 104 3 2 2" xfId="726"/>
    <cellStyle name="Normal 104 3 3" xfId="727"/>
    <cellStyle name="Normal 104 4" xfId="728"/>
    <cellStyle name="Normal 104 4 2" xfId="729"/>
    <cellStyle name="Normal 104 4 2 2" xfId="730"/>
    <cellStyle name="Normal 104 4 3" xfId="731"/>
    <cellStyle name="Normal 104 5" xfId="732"/>
    <cellStyle name="Normal 104 5 2" xfId="733"/>
    <cellStyle name="Normal 104 6" xfId="734"/>
    <cellStyle name="Normal 105" xfId="735"/>
    <cellStyle name="Normal 105 2" xfId="736"/>
    <cellStyle name="Normal 105 2 2" xfId="737"/>
    <cellStyle name="Normal 105 2 2 2" xfId="738"/>
    <cellStyle name="Normal 105 2 2 2 2" xfId="739"/>
    <cellStyle name="Normal 105 2 2 3" xfId="740"/>
    <cellStyle name="Normal 105 2 3" xfId="741"/>
    <cellStyle name="Normal 105 2 3 2" xfId="742"/>
    <cellStyle name="Normal 105 2 3 2 2" xfId="743"/>
    <cellStyle name="Normal 105 2 3 3" xfId="744"/>
    <cellStyle name="Normal 105 2 4" xfId="745"/>
    <cellStyle name="Normal 105 2 4 2" xfId="746"/>
    <cellStyle name="Normal 105 2 5" xfId="747"/>
    <cellStyle name="Normal 105 3" xfId="748"/>
    <cellStyle name="Normal 105 3 2" xfId="749"/>
    <cellStyle name="Normal 105 3 2 2" xfId="750"/>
    <cellStyle name="Normal 105 3 3" xfId="751"/>
    <cellStyle name="Normal 105 4" xfId="752"/>
    <cellStyle name="Normal 105 4 2" xfId="753"/>
    <cellStyle name="Normal 105 4 2 2" xfId="754"/>
    <cellStyle name="Normal 105 4 3" xfId="755"/>
    <cellStyle name="Normal 105 5" xfId="756"/>
    <cellStyle name="Normal 105 5 2" xfId="757"/>
    <cellStyle name="Normal 105 6" xfId="758"/>
    <cellStyle name="Normal 106" xfId="759"/>
    <cellStyle name="Normal 106 2" xfId="760"/>
    <cellStyle name="Normal 106 2 2" xfId="761"/>
    <cellStyle name="Normal 106 2 2 2" xfId="762"/>
    <cellStyle name="Normal 106 2 2 2 2" xfId="763"/>
    <cellStyle name="Normal 106 2 2 3" xfId="764"/>
    <cellStyle name="Normal 106 2 3" xfId="765"/>
    <cellStyle name="Normal 106 2 3 2" xfId="766"/>
    <cellStyle name="Normal 106 2 3 2 2" xfId="767"/>
    <cellStyle name="Normal 106 2 3 3" xfId="768"/>
    <cellStyle name="Normal 106 2 4" xfId="769"/>
    <cellStyle name="Normal 106 2 4 2" xfId="770"/>
    <cellStyle name="Normal 106 2 5" xfId="771"/>
    <cellStyle name="Normal 106 3" xfId="772"/>
    <cellStyle name="Normal 106 3 2" xfId="773"/>
    <cellStyle name="Normal 106 3 2 2" xfId="774"/>
    <cellStyle name="Normal 106 3 3" xfId="775"/>
    <cellStyle name="Normal 106 4" xfId="776"/>
    <cellStyle name="Normal 106 4 2" xfId="777"/>
    <cellStyle name="Normal 106 4 2 2" xfId="778"/>
    <cellStyle name="Normal 106 4 3" xfId="779"/>
    <cellStyle name="Normal 106 5" xfId="780"/>
    <cellStyle name="Normal 106 5 2" xfId="781"/>
    <cellStyle name="Normal 106 6" xfId="782"/>
    <cellStyle name="Normal 107" xfId="783"/>
    <cellStyle name="Normal 107 2" xfId="784"/>
    <cellStyle name="Normal 107 2 2" xfId="785"/>
    <cellStyle name="Normal 107 2 2 2" xfId="786"/>
    <cellStyle name="Normal 107 2 2 2 2" xfId="787"/>
    <cellStyle name="Normal 107 2 2 3" xfId="788"/>
    <cellStyle name="Normal 107 2 3" xfId="789"/>
    <cellStyle name="Normal 107 2 3 2" xfId="790"/>
    <cellStyle name="Normal 107 2 3 2 2" xfId="791"/>
    <cellStyle name="Normal 107 2 3 3" xfId="792"/>
    <cellStyle name="Normal 107 2 4" xfId="793"/>
    <cellStyle name="Normal 107 2 4 2" xfId="794"/>
    <cellStyle name="Normal 107 2 5" xfId="795"/>
    <cellStyle name="Normal 107 3" xfId="796"/>
    <cellStyle name="Normal 107 3 2" xfId="797"/>
    <cellStyle name="Normal 107 3 2 2" xfId="798"/>
    <cellStyle name="Normal 107 3 3" xfId="799"/>
    <cellStyle name="Normal 107 4" xfId="800"/>
    <cellStyle name="Normal 107 4 2" xfId="801"/>
    <cellStyle name="Normal 107 4 2 2" xfId="802"/>
    <cellStyle name="Normal 107 4 3" xfId="803"/>
    <cellStyle name="Normal 107 5" xfId="804"/>
    <cellStyle name="Normal 107 5 2" xfId="805"/>
    <cellStyle name="Normal 107 6" xfId="806"/>
    <cellStyle name="Normal 108" xfId="807"/>
    <cellStyle name="Normal 108 2" xfId="808"/>
    <cellStyle name="Normal 108 2 2" xfId="809"/>
    <cellStyle name="Normal 108 2 2 2" xfId="810"/>
    <cellStyle name="Normal 108 2 2 2 2" xfId="811"/>
    <cellStyle name="Normal 108 2 2 3" xfId="812"/>
    <cellStyle name="Normal 108 2 3" xfId="813"/>
    <cellStyle name="Normal 108 2 3 2" xfId="814"/>
    <cellStyle name="Normal 108 2 3 2 2" xfId="815"/>
    <cellStyle name="Normal 108 2 3 3" xfId="816"/>
    <cellStyle name="Normal 108 2 4" xfId="817"/>
    <cellStyle name="Normal 108 2 4 2" xfId="818"/>
    <cellStyle name="Normal 108 2 5" xfId="819"/>
    <cellStyle name="Normal 108 3" xfId="820"/>
    <cellStyle name="Normal 108 3 2" xfId="821"/>
    <cellStyle name="Normal 108 3 2 2" xfId="822"/>
    <cellStyle name="Normal 108 3 3" xfId="823"/>
    <cellStyle name="Normal 108 4" xfId="824"/>
    <cellStyle name="Normal 108 4 2" xfId="825"/>
    <cellStyle name="Normal 108 4 2 2" xfId="826"/>
    <cellStyle name="Normal 108 4 3" xfId="827"/>
    <cellStyle name="Normal 108 5" xfId="828"/>
    <cellStyle name="Normal 108 5 2" xfId="829"/>
    <cellStyle name="Normal 108 6" xfId="830"/>
    <cellStyle name="Normal 109" xfId="831"/>
    <cellStyle name="Normal 109 2" xfId="832"/>
    <cellStyle name="Normal 109 2 2" xfId="833"/>
    <cellStyle name="Normal 109 2 2 2" xfId="834"/>
    <cellStyle name="Normal 109 2 2 2 2" xfId="835"/>
    <cellStyle name="Normal 109 2 2 3" xfId="836"/>
    <cellStyle name="Normal 109 2 3" xfId="837"/>
    <cellStyle name="Normal 109 2 3 2" xfId="838"/>
    <cellStyle name="Normal 109 2 3 2 2" xfId="839"/>
    <cellStyle name="Normal 109 2 3 3" xfId="840"/>
    <cellStyle name="Normal 109 2 4" xfId="841"/>
    <cellStyle name="Normal 109 2 4 2" xfId="842"/>
    <cellStyle name="Normal 109 2 5" xfId="843"/>
    <cellStyle name="Normal 109 3" xfId="844"/>
    <cellStyle name="Normal 109 3 2" xfId="845"/>
    <cellStyle name="Normal 109 3 2 2" xfId="846"/>
    <cellStyle name="Normal 109 3 3" xfId="847"/>
    <cellStyle name="Normal 109 4" xfId="848"/>
    <cellStyle name="Normal 109 4 2" xfId="849"/>
    <cellStyle name="Normal 109 4 2 2" xfId="850"/>
    <cellStyle name="Normal 109 4 3" xfId="851"/>
    <cellStyle name="Normal 109 5" xfId="852"/>
    <cellStyle name="Normal 109 5 2" xfId="853"/>
    <cellStyle name="Normal 109 6" xfId="854"/>
    <cellStyle name="Normal 11" xfId="855"/>
    <cellStyle name="Normal 11 2" xfId="856"/>
    <cellStyle name="Normal 11 2 2" xfId="857"/>
    <cellStyle name="Normal 11 2 2 2" xfId="858"/>
    <cellStyle name="Normal 11 2 2 3" xfId="859"/>
    <cellStyle name="Normal 11 2 2 4" xfId="860"/>
    <cellStyle name="Normal 11 3" xfId="861"/>
    <cellStyle name="Normal 11 3 2" xfId="862"/>
    <cellStyle name="Normal 11 3 2 2" xfId="863"/>
    <cellStyle name="Normal 11 3 2 3" xfId="864"/>
    <cellStyle name="Normal 11 3 2 4" xfId="865"/>
    <cellStyle name="Normal 11 4" xfId="866"/>
    <cellStyle name="Normal 11 4 2" xfId="867"/>
    <cellStyle name="Normal 11 4 3" xfId="868"/>
    <cellStyle name="Normal 11 4 4" xfId="869"/>
    <cellStyle name="Normal 11_3 CAM HIV SSF LFA Review of Budget 26Nov10 (MEDiCAM MoSVY MSIC NAA), 29Nov10" xfId="870"/>
    <cellStyle name="Normal 110" xfId="871"/>
    <cellStyle name="Normal 110 2" xfId="872"/>
    <cellStyle name="Normal 110 2 2" xfId="873"/>
    <cellStyle name="Normal 110 2 2 2" xfId="874"/>
    <cellStyle name="Normal 110 2 2 2 2" xfId="875"/>
    <cellStyle name="Normal 110 2 2 3" xfId="876"/>
    <cellStyle name="Normal 110 2 3" xfId="877"/>
    <cellStyle name="Normal 110 2 3 2" xfId="878"/>
    <cellStyle name="Normal 110 2 3 2 2" xfId="879"/>
    <cellStyle name="Normal 110 2 3 3" xfId="880"/>
    <cellStyle name="Normal 110 2 4" xfId="881"/>
    <cellStyle name="Normal 110 2 4 2" xfId="882"/>
    <cellStyle name="Normal 110 2 5" xfId="883"/>
    <cellStyle name="Normal 110 3" xfId="884"/>
    <cellStyle name="Normal 110 3 2" xfId="885"/>
    <cellStyle name="Normal 110 3 2 2" xfId="886"/>
    <cellStyle name="Normal 110 3 3" xfId="887"/>
    <cellStyle name="Normal 110 4" xfId="888"/>
    <cellStyle name="Normal 110 4 2" xfId="889"/>
    <cellStyle name="Normal 110 4 2 2" xfId="890"/>
    <cellStyle name="Normal 110 4 3" xfId="891"/>
    <cellStyle name="Normal 110 5" xfId="892"/>
    <cellStyle name="Normal 110 5 2" xfId="893"/>
    <cellStyle name="Normal 110 6" xfId="894"/>
    <cellStyle name="Normal 111" xfId="895"/>
    <cellStyle name="Normal 111 2" xfId="896"/>
    <cellStyle name="Normal 111 2 2" xfId="897"/>
    <cellStyle name="Normal 111 2 2 2" xfId="898"/>
    <cellStyle name="Normal 111 2 2 2 2" xfId="899"/>
    <cellStyle name="Normal 111 2 2 3" xfId="900"/>
    <cellStyle name="Normal 111 2 3" xfId="901"/>
    <cellStyle name="Normal 111 2 3 2" xfId="902"/>
    <cellStyle name="Normal 111 2 3 2 2" xfId="903"/>
    <cellStyle name="Normal 111 2 3 3" xfId="904"/>
    <cellStyle name="Normal 111 2 4" xfId="905"/>
    <cellStyle name="Normal 111 2 4 2" xfId="906"/>
    <cellStyle name="Normal 111 2 5" xfId="907"/>
    <cellStyle name="Normal 111 3" xfId="908"/>
    <cellStyle name="Normal 111 3 2" xfId="909"/>
    <cellStyle name="Normal 111 3 2 2" xfId="910"/>
    <cellStyle name="Normal 111 3 3" xfId="911"/>
    <cellStyle name="Normal 111 4" xfId="912"/>
    <cellStyle name="Normal 111 4 2" xfId="913"/>
    <cellStyle name="Normal 111 4 2 2" xfId="914"/>
    <cellStyle name="Normal 111 4 3" xfId="915"/>
    <cellStyle name="Normal 111 5" xfId="916"/>
    <cellStyle name="Normal 111 5 2" xfId="917"/>
    <cellStyle name="Normal 111 6" xfId="918"/>
    <cellStyle name="Normal 112" xfId="919"/>
    <cellStyle name="Normal 112 2" xfId="920"/>
    <cellStyle name="Normal 112 2 2" xfId="921"/>
    <cellStyle name="Normal 112 2 2 2" xfId="922"/>
    <cellStyle name="Normal 112 2 2 2 2" xfId="923"/>
    <cellStyle name="Normal 112 2 2 3" xfId="924"/>
    <cellStyle name="Normal 112 2 3" xfId="925"/>
    <cellStyle name="Normal 112 2 3 2" xfId="926"/>
    <cellStyle name="Normal 112 2 3 2 2" xfId="927"/>
    <cellStyle name="Normal 112 2 3 3" xfId="928"/>
    <cellStyle name="Normal 112 2 4" xfId="929"/>
    <cellStyle name="Normal 112 2 4 2" xfId="930"/>
    <cellStyle name="Normal 112 2 5" xfId="931"/>
    <cellStyle name="Normal 112 3" xfId="932"/>
    <cellStyle name="Normal 112 3 2" xfId="933"/>
    <cellStyle name="Normal 112 3 2 2" xfId="934"/>
    <cellStyle name="Normal 112 3 3" xfId="935"/>
    <cellStyle name="Normal 112 4" xfId="936"/>
    <cellStyle name="Normal 112 4 2" xfId="937"/>
    <cellStyle name="Normal 112 4 2 2" xfId="938"/>
    <cellStyle name="Normal 112 4 3" xfId="939"/>
    <cellStyle name="Normal 112 5" xfId="940"/>
    <cellStyle name="Normal 112 5 2" xfId="941"/>
    <cellStyle name="Normal 112 6" xfId="942"/>
    <cellStyle name="Normal 113" xfId="943"/>
    <cellStyle name="Normal 113 2" xfId="944"/>
    <cellStyle name="Normal 113 2 2" xfId="945"/>
    <cellStyle name="Normal 113 2 2 2" xfId="946"/>
    <cellStyle name="Normal 113 2 2 2 2" xfId="947"/>
    <cellStyle name="Normal 113 2 2 3" xfId="948"/>
    <cellStyle name="Normal 113 2 3" xfId="949"/>
    <cellStyle name="Normal 113 2 3 2" xfId="950"/>
    <cellStyle name="Normal 113 2 3 2 2" xfId="951"/>
    <cellStyle name="Normal 113 2 3 3" xfId="952"/>
    <cellStyle name="Normal 113 2 4" xfId="953"/>
    <cellStyle name="Normal 113 2 4 2" xfId="954"/>
    <cellStyle name="Normal 113 2 5" xfId="955"/>
    <cellStyle name="Normal 113 3" xfId="956"/>
    <cellStyle name="Normal 113 3 2" xfId="957"/>
    <cellStyle name="Normal 113 3 2 2" xfId="958"/>
    <cellStyle name="Normal 113 3 3" xfId="959"/>
    <cellStyle name="Normal 113 4" xfId="960"/>
    <cellStyle name="Normal 113 4 2" xfId="961"/>
    <cellStyle name="Normal 113 4 2 2" xfId="962"/>
    <cellStyle name="Normal 113 4 3" xfId="963"/>
    <cellStyle name="Normal 113 5" xfId="964"/>
    <cellStyle name="Normal 113 5 2" xfId="965"/>
    <cellStyle name="Normal 113 6" xfId="966"/>
    <cellStyle name="Normal 114" xfId="967"/>
    <cellStyle name="Normal 114 2" xfId="968"/>
    <cellStyle name="Normal 114 2 2" xfId="969"/>
    <cellStyle name="Normal 114 2 2 2" xfId="970"/>
    <cellStyle name="Normal 114 2 2 2 2" xfId="971"/>
    <cellStyle name="Normal 114 2 2 3" xfId="972"/>
    <cellStyle name="Normal 114 2 3" xfId="973"/>
    <cellStyle name="Normal 114 2 3 2" xfId="974"/>
    <cellStyle name="Normal 114 2 3 2 2" xfId="975"/>
    <cellStyle name="Normal 114 2 3 3" xfId="976"/>
    <cellStyle name="Normal 114 2 4" xfId="977"/>
    <cellStyle name="Normal 114 2 4 2" xfId="978"/>
    <cellStyle name="Normal 114 2 5" xfId="979"/>
    <cellStyle name="Normal 114 3" xfId="980"/>
    <cellStyle name="Normal 114 3 2" xfId="981"/>
    <cellStyle name="Normal 114 3 2 2" xfId="982"/>
    <cellStyle name="Normal 114 3 3" xfId="983"/>
    <cellStyle name="Normal 114 4" xfId="984"/>
    <cellStyle name="Normal 114 4 2" xfId="985"/>
    <cellStyle name="Normal 114 4 2 2" xfId="986"/>
    <cellStyle name="Normal 114 4 3" xfId="987"/>
    <cellStyle name="Normal 114 5" xfId="988"/>
    <cellStyle name="Normal 114 5 2" xfId="989"/>
    <cellStyle name="Normal 114 6" xfId="990"/>
    <cellStyle name="Normal 115" xfId="991"/>
    <cellStyle name="Normal 115 2" xfId="992"/>
    <cellStyle name="Normal 115 2 2" xfId="993"/>
    <cellStyle name="Normal 115 2 2 2" xfId="994"/>
    <cellStyle name="Normal 115 2 2 2 2" xfId="995"/>
    <cellStyle name="Normal 115 2 2 3" xfId="996"/>
    <cellStyle name="Normal 115 2 3" xfId="997"/>
    <cellStyle name="Normal 115 2 3 2" xfId="998"/>
    <cellStyle name="Normal 115 2 3 2 2" xfId="999"/>
    <cellStyle name="Normal 115 2 3 3" xfId="1000"/>
    <cellStyle name="Normal 115 2 4" xfId="1001"/>
    <cellStyle name="Normal 115 2 4 2" xfId="1002"/>
    <cellStyle name="Normal 115 2 5" xfId="1003"/>
    <cellStyle name="Normal 115 3" xfId="1004"/>
    <cellStyle name="Normal 115 3 2" xfId="1005"/>
    <cellStyle name="Normal 115 3 2 2" xfId="1006"/>
    <cellStyle name="Normal 115 3 3" xfId="1007"/>
    <cellStyle name="Normal 115 4" xfId="1008"/>
    <cellStyle name="Normal 115 4 2" xfId="1009"/>
    <cellStyle name="Normal 115 4 2 2" xfId="1010"/>
    <cellStyle name="Normal 115 4 3" xfId="1011"/>
    <cellStyle name="Normal 115 5" xfId="1012"/>
    <cellStyle name="Normal 115 5 2" xfId="1013"/>
    <cellStyle name="Normal 115 6" xfId="1014"/>
    <cellStyle name="Normal 116" xfId="1015"/>
    <cellStyle name="Normal 116 2" xfId="1016"/>
    <cellStyle name="Normal 116 2 2" xfId="1017"/>
    <cellStyle name="Normal 116 2 2 2" xfId="1018"/>
    <cellStyle name="Normal 116 2 2 2 2" xfId="1019"/>
    <cellStyle name="Normal 116 2 2 3" xfId="1020"/>
    <cellStyle name="Normal 116 2 3" xfId="1021"/>
    <cellStyle name="Normal 116 2 3 2" xfId="1022"/>
    <cellStyle name="Normal 116 2 3 2 2" xfId="1023"/>
    <cellStyle name="Normal 116 2 3 3" xfId="1024"/>
    <cellStyle name="Normal 116 2 4" xfId="1025"/>
    <cellStyle name="Normal 116 2 4 2" xfId="1026"/>
    <cellStyle name="Normal 116 2 5" xfId="1027"/>
    <cellStyle name="Normal 116 3" xfId="1028"/>
    <cellStyle name="Normal 116 3 2" xfId="1029"/>
    <cellStyle name="Normal 116 3 2 2" xfId="1030"/>
    <cellStyle name="Normal 116 3 3" xfId="1031"/>
    <cellStyle name="Normal 116 4" xfId="1032"/>
    <cellStyle name="Normal 116 4 2" xfId="1033"/>
    <cellStyle name="Normal 116 4 2 2" xfId="1034"/>
    <cellStyle name="Normal 116 4 3" xfId="1035"/>
    <cellStyle name="Normal 116 5" xfId="1036"/>
    <cellStyle name="Normal 116 5 2" xfId="1037"/>
    <cellStyle name="Normal 116 6" xfId="1038"/>
    <cellStyle name="Normal 117" xfId="1039"/>
    <cellStyle name="Normal 117 2" xfId="1040"/>
    <cellStyle name="Normal 117 2 2" xfId="1041"/>
    <cellStyle name="Normal 117 2 2 2" xfId="1042"/>
    <cellStyle name="Normal 117 2 2 2 2" xfId="1043"/>
    <cellStyle name="Normal 117 2 2 3" xfId="1044"/>
    <cellStyle name="Normal 117 2 3" xfId="1045"/>
    <cellStyle name="Normal 117 2 3 2" xfId="1046"/>
    <cellStyle name="Normal 117 2 3 2 2" xfId="1047"/>
    <cellStyle name="Normal 117 2 3 3" xfId="1048"/>
    <cellStyle name="Normal 117 2 4" xfId="1049"/>
    <cellStyle name="Normal 117 2 4 2" xfId="1050"/>
    <cellStyle name="Normal 117 2 5" xfId="1051"/>
    <cellStyle name="Normal 117 3" xfId="1052"/>
    <cellStyle name="Normal 117 3 2" xfId="1053"/>
    <cellStyle name="Normal 117 3 2 2" xfId="1054"/>
    <cellStyle name="Normal 117 3 3" xfId="1055"/>
    <cellStyle name="Normal 117 4" xfId="1056"/>
    <cellStyle name="Normal 117 4 2" xfId="1057"/>
    <cellStyle name="Normal 117 4 2 2" xfId="1058"/>
    <cellStyle name="Normal 117 4 3" xfId="1059"/>
    <cellStyle name="Normal 117 5" xfId="1060"/>
    <cellStyle name="Normal 117 5 2" xfId="1061"/>
    <cellStyle name="Normal 117 6" xfId="1062"/>
    <cellStyle name="Normal 118" xfId="1063"/>
    <cellStyle name="Normal 118 2" xfId="1064"/>
    <cellStyle name="Normal 118 2 2" xfId="1065"/>
    <cellStyle name="Normal 118 2 2 2" xfId="1066"/>
    <cellStyle name="Normal 118 2 2 2 2" xfId="1067"/>
    <cellStyle name="Normal 118 2 2 3" xfId="1068"/>
    <cellStyle name="Normal 118 2 3" xfId="1069"/>
    <cellStyle name="Normal 118 2 3 2" xfId="1070"/>
    <cellStyle name="Normal 118 2 3 2 2" xfId="1071"/>
    <cellStyle name="Normal 118 2 3 3" xfId="1072"/>
    <cellStyle name="Normal 118 2 4" xfId="1073"/>
    <cellStyle name="Normal 118 2 4 2" xfId="1074"/>
    <cellStyle name="Normal 118 2 5" xfId="1075"/>
    <cellStyle name="Normal 118 3" xfId="1076"/>
    <cellStyle name="Normal 118 3 2" xfId="1077"/>
    <cellStyle name="Normal 118 3 2 2" xfId="1078"/>
    <cellStyle name="Normal 118 3 3" xfId="1079"/>
    <cellStyle name="Normal 118 4" xfId="1080"/>
    <cellStyle name="Normal 118 4 2" xfId="1081"/>
    <cellStyle name="Normal 118 4 2 2" xfId="1082"/>
    <cellStyle name="Normal 118 4 3" xfId="1083"/>
    <cellStyle name="Normal 118 5" xfId="1084"/>
    <cellStyle name="Normal 118 5 2" xfId="1085"/>
    <cellStyle name="Normal 118 6" xfId="1086"/>
    <cellStyle name="Normal 119" xfId="1087"/>
    <cellStyle name="Normal 119 2" xfId="1088"/>
    <cellStyle name="Normal 119 2 2" xfId="1089"/>
    <cellStyle name="Normal 119 2 2 2" xfId="1090"/>
    <cellStyle name="Normal 119 2 2 2 2" xfId="1091"/>
    <cellStyle name="Normal 119 2 2 3" xfId="1092"/>
    <cellStyle name="Normal 119 2 3" xfId="1093"/>
    <cellStyle name="Normal 119 2 3 2" xfId="1094"/>
    <cellStyle name="Normal 119 2 3 2 2" xfId="1095"/>
    <cellStyle name="Normal 119 2 3 3" xfId="1096"/>
    <cellStyle name="Normal 119 2 4" xfId="1097"/>
    <cellStyle name="Normal 119 2 4 2" xfId="1098"/>
    <cellStyle name="Normal 119 2 5" xfId="1099"/>
    <cellStyle name="Normal 119 3" xfId="1100"/>
    <cellStyle name="Normal 119 3 2" xfId="1101"/>
    <cellStyle name="Normal 119 3 2 2" xfId="1102"/>
    <cellStyle name="Normal 119 3 3" xfId="1103"/>
    <cellStyle name="Normal 119 4" xfId="1104"/>
    <cellStyle name="Normal 119 4 2" xfId="1105"/>
    <cellStyle name="Normal 119 4 2 2" xfId="1106"/>
    <cellStyle name="Normal 119 4 3" xfId="1107"/>
    <cellStyle name="Normal 119 5" xfId="1108"/>
    <cellStyle name="Normal 119 5 2" xfId="1109"/>
    <cellStyle name="Normal 119 6" xfId="1110"/>
    <cellStyle name="Normal 12" xfId="1111"/>
    <cellStyle name="Normal 12 2" xfId="1112"/>
    <cellStyle name="Normal 12 2 2" xfId="1113"/>
    <cellStyle name="Normal 12 2 2 2" xfId="1114"/>
    <cellStyle name="Normal 12 2 2 2 2" xfId="1115"/>
    <cellStyle name="Normal 12 2 2 2 3" xfId="1116"/>
    <cellStyle name="Normal 12 2 2 2 4" xfId="1117"/>
    <cellStyle name="Normal 12 2 3" xfId="1118"/>
    <cellStyle name="Normal 12 2 3 2" xfId="1119"/>
    <cellStyle name="Normal 12 2 3 3" xfId="1120"/>
    <cellStyle name="Normal 12 2 3 4" xfId="1121"/>
    <cellStyle name="Normal 12 2_3 CAM HIV SSF LFA Review of Budget 26Nov10 (MEDiCAM MoSVY MSIC NAA), 29Nov10" xfId="1122"/>
    <cellStyle name="Normal 12 3" xfId="1123"/>
    <cellStyle name="Normal 12 3 2" xfId="1124"/>
    <cellStyle name="Normal 12 3 3" xfId="1125"/>
    <cellStyle name="Normal 12 3 4" xfId="1126"/>
    <cellStyle name="Normal 12_3 CAM HIV SSF LFA Review of Budget 26Nov10 (MEDiCAM MoSVY MSIC NAA), 29Nov10" xfId="1127"/>
    <cellStyle name="Normal 120" xfId="1128"/>
    <cellStyle name="Normal 120 2" xfId="1129"/>
    <cellStyle name="Normal 120 2 2" xfId="1130"/>
    <cellStyle name="Normal 120 2 2 2" xfId="1131"/>
    <cellStyle name="Normal 120 2 2 2 2" xfId="1132"/>
    <cellStyle name="Normal 120 2 2 3" xfId="1133"/>
    <cellStyle name="Normal 120 2 3" xfId="1134"/>
    <cellStyle name="Normal 120 2 3 2" xfId="1135"/>
    <cellStyle name="Normal 120 2 3 2 2" xfId="1136"/>
    <cellStyle name="Normal 120 2 3 3" xfId="1137"/>
    <cellStyle name="Normal 120 2 4" xfId="1138"/>
    <cellStyle name="Normal 120 2 4 2" xfId="1139"/>
    <cellStyle name="Normal 120 2 5" xfId="1140"/>
    <cellStyle name="Normal 120 3" xfId="1141"/>
    <cellStyle name="Normal 120 3 2" xfId="1142"/>
    <cellStyle name="Normal 120 3 2 2" xfId="1143"/>
    <cellStyle name="Normal 120 3 3" xfId="1144"/>
    <cellStyle name="Normal 120 4" xfId="1145"/>
    <cellStyle name="Normal 120 4 2" xfId="1146"/>
    <cellStyle name="Normal 120 4 2 2" xfId="1147"/>
    <cellStyle name="Normal 120 4 3" xfId="1148"/>
    <cellStyle name="Normal 120 5" xfId="1149"/>
    <cellStyle name="Normal 120 5 2" xfId="1150"/>
    <cellStyle name="Normal 120 6" xfId="1151"/>
    <cellStyle name="Normal 121" xfId="1152"/>
    <cellStyle name="Normal 121 2" xfId="1153"/>
    <cellStyle name="Normal 121 2 2" xfId="1154"/>
    <cellStyle name="Normal 121 2 2 2" xfId="1155"/>
    <cellStyle name="Normal 121 2 2 2 2" xfId="1156"/>
    <cellStyle name="Normal 121 2 2 3" xfId="1157"/>
    <cellStyle name="Normal 121 2 3" xfId="1158"/>
    <cellStyle name="Normal 121 2 3 2" xfId="1159"/>
    <cellStyle name="Normal 121 2 3 2 2" xfId="1160"/>
    <cellStyle name="Normal 121 2 3 3" xfId="1161"/>
    <cellStyle name="Normal 121 2 4" xfId="1162"/>
    <cellStyle name="Normal 121 2 4 2" xfId="1163"/>
    <cellStyle name="Normal 121 2 5" xfId="1164"/>
    <cellStyle name="Normal 121 3" xfId="1165"/>
    <cellStyle name="Normal 121 3 2" xfId="1166"/>
    <cellStyle name="Normal 121 3 2 2" xfId="1167"/>
    <cellStyle name="Normal 121 3 3" xfId="1168"/>
    <cellStyle name="Normal 121 4" xfId="1169"/>
    <cellStyle name="Normal 121 4 2" xfId="1170"/>
    <cellStyle name="Normal 121 4 2 2" xfId="1171"/>
    <cellStyle name="Normal 121 4 3" xfId="1172"/>
    <cellStyle name="Normal 121 5" xfId="1173"/>
    <cellStyle name="Normal 121 5 2" xfId="1174"/>
    <cellStyle name="Normal 121 6" xfId="1175"/>
    <cellStyle name="Normal 122" xfId="1176"/>
    <cellStyle name="Normal 122 2" xfId="1177"/>
    <cellStyle name="Normal 122 2 2" xfId="1178"/>
    <cellStyle name="Normal 122 2 2 2" xfId="1179"/>
    <cellStyle name="Normal 122 2 2 2 2" xfId="1180"/>
    <cellStyle name="Normal 122 2 2 3" xfId="1181"/>
    <cellStyle name="Normal 122 2 3" xfId="1182"/>
    <cellStyle name="Normal 122 2 3 2" xfId="1183"/>
    <cellStyle name="Normal 122 2 3 2 2" xfId="1184"/>
    <cellStyle name="Normal 122 2 3 3" xfId="1185"/>
    <cellStyle name="Normal 122 2 4" xfId="1186"/>
    <cellStyle name="Normal 122 2 4 2" xfId="1187"/>
    <cellStyle name="Normal 122 2 5" xfId="1188"/>
    <cellStyle name="Normal 122 3" xfId="1189"/>
    <cellStyle name="Normal 122 3 2" xfId="1190"/>
    <cellStyle name="Normal 122 3 2 2" xfId="1191"/>
    <cellStyle name="Normal 122 3 3" xfId="1192"/>
    <cellStyle name="Normal 122 4" xfId="1193"/>
    <cellStyle name="Normal 122 4 2" xfId="1194"/>
    <cellStyle name="Normal 122 4 2 2" xfId="1195"/>
    <cellStyle name="Normal 122 4 3" xfId="1196"/>
    <cellStyle name="Normal 122 5" xfId="1197"/>
    <cellStyle name="Normal 122 5 2" xfId="1198"/>
    <cellStyle name="Normal 122 6" xfId="1199"/>
    <cellStyle name="Normal 123" xfId="1200"/>
    <cellStyle name="Normal 123 2" xfId="1201"/>
    <cellStyle name="Normal 123 2 2" xfId="1202"/>
    <cellStyle name="Normal 123 2 2 2" xfId="1203"/>
    <cellStyle name="Normal 123 2 2 2 2" xfId="1204"/>
    <cellStyle name="Normal 123 2 2 3" xfId="1205"/>
    <cellStyle name="Normal 123 2 3" xfId="1206"/>
    <cellStyle name="Normal 123 2 3 2" xfId="1207"/>
    <cellStyle name="Normal 123 2 3 2 2" xfId="1208"/>
    <cellStyle name="Normal 123 2 3 3" xfId="1209"/>
    <cellStyle name="Normal 123 2 4" xfId="1210"/>
    <cellStyle name="Normal 123 2 4 2" xfId="1211"/>
    <cellStyle name="Normal 123 2 5" xfId="1212"/>
    <cellStyle name="Normal 123 3" xfId="1213"/>
    <cellStyle name="Normal 123 3 2" xfId="1214"/>
    <cellStyle name="Normal 123 3 2 2" xfId="1215"/>
    <cellStyle name="Normal 123 3 3" xfId="1216"/>
    <cellStyle name="Normal 123 4" xfId="1217"/>
    <cellStyle name="Normal 123 4 2" xfId="1218"/>
    <cellStyle name="Normal 123 4 2 2" xfId="1219"/>
    <cellStyle name="Normal 123 4 3" xfId="1220"/>
    <cellStyle name="Normal 123 5" xfId="1221"/>
    <cellStyle name="Normal 123 5 2" xfId="1222"/>
    <cellStyle name="Normal 123 6" xfId="1223"/>
    <cellStyle name="Normal 124" xfId="1224"/>
    <cellStyle name="Normal 124 2" xfId="1225"/>
    <cellStyle name="Normal 124 2 2" xfId="1226"/>
    <cellStyle name="Normal 124 2 2 2" xfId="1227"/>
    <cellStyle name="Normal 124 2 2 2 2" xfId="1228"/>
    <cellStyle name="Normal 124 2 2 3" xfId="1229"/>
    <cellStyle name="Normal 124 2 3" xfId="1230"/>
    <cellStyle name="Normal 124 2 3 2" xfId="1231"/>
    <cellStyle name="Normal 124 2 3 2 2" xfId="1232"/>
    <cellStyle name="Normal 124 2 3 3" xfId="1233"/>
    <cellStyle name="Normal 124 2 4" xfId="1234"/>
    <cellStyle name="Normal 124 2 4 2" xfId="1235"/>
    <cellStyle name="Normal 124 2 5" xfId="1236"/>
    <cellStyle name="Normal 124 3" xfId="1237"/>
    <cellStyle name="Normal 124 3 2" xfId="1238"/>
    <cellStyle name="Normal 124 3 2 2" xfId="1239"/>
    <cellStyle name="Normal 124 3 3" xfId="1240"/>
    <cellStyle name="Normal 124 4" xfId="1241"/>
    <cellStyle name="Normal 124 4 2" xfId="1242"/>
    <cellStyle name="Normal 124 4 2 2" xfId="1243"/>
    <cellStyle name="Normal 124 4 3" xfId="1244"/>
    <cellStyle name="Normal 124 5" xfId="1245"/>
    <cellStyle name="Normal 124 5 2" xfId="1246"/>
    <cellStyle name="Normal 124 6" xfId="1247"/>
    <cellStyle name="Normal 125" xfId="1248"/>
    <cellStyle name="Normal 125 2" xfId="1249"/>
    <cellStyle name="Normal 125 2 2" xfId="1250"/>
    <cellStyle name="Normal 125 2 2 2" xfId="1251"/>
    <cellStyle name="Normal 125 2 2 2 2" xfId="1252"/>
    <cellStyle name="Normal 125 2 2 3" xfId="1253"/>
    <cellStyle name="Normal 125 2 3" xfId="1254"/>
    <cellStyle name="Normal 125 2 3 2" xfId="1255"/>
    <cellStyle name="Normal 125 2 3 2 2" xfId="1256"/>
    <cellStyle name="Normal 125 2 3 3" xfId="1257"/>
    <cellStyle name="Normal 125 2 4" xfId="1258"/>
    <cellStyle name="Normal 125 2 4 2" xfId="1259"/>
    <cellStyle name="Normal 125 2 5" xfId="1260"/>
    <cellStyle name="Normal 125 3" xfId="1261"/>
    <cellStyle name="Normal 125 3 2" xfId="1262"/>
    <cellStyle name="Normal 125 3 2 2" xfId="1263"/>
    <cellStyle name="Normal 125 3 3" xfId="1264"/>
    <cellStyle name="Normal 125 4" xfId="1265"/>
    <cellStyle name="Normal 125 4 2" xfId="1266"/>
    <cellStyle name="Normal 125 4 2 2" xfId="1267"/>
    <cellStyle name="Normal 125 4 3" xfId="1268"/>
    <cellStyle name="Normal 125 5" xfId="1269"/>
    <cellStyle name="Normal 125 5 2" xfId="1270"/>
    <cellStyle name="Normal 125 6" xfId="1271"/>
    <cellStyle name="Normal 126" xfId="1272"/>
    <cellStyle name="Normal 126 2" xfId="1273"/>
    <cellStyle name="Normal 126 2 2" xfId="1274"/>
    <cellStyle name="Normal 126 2 2 2" xfId="1275"/>
    <cellStyle name="Normal 126 2 2 2 2" xfId="1276"/>
    <cellStyle name="Normal 126 2 2 3" xfId="1277"/>
    <cellStyle name="Normal 126 2 3" xfId="1278"/>
    <cellStyle name="Normal 126 2 3 2" xfId="1279"/>
    <cellStyle name="Normal 126 2 3 2 2" xfId="1280"/>
    <cellStyle name="Normal 126 2 3 3" xfId="1281"/>
    <cellStyle name="Normal 126 2 4" xfId="1282"/>
    <cellStyle name="Normal 126 2 4 2" xfId="1283"/>
    <cellStyle name="Normal 126 2 5" xfId="1284"/>
    <cellStyle name="Normal 126 3" xfId="1285"/>
    <cellStyle name="Normal 126 3 2" xfId="1286"/>
    <cellStyle name="Normal 126 3 2 2" xfId="1287"/>
    <cellStyle name="Normal 126 3 3" xfId="1288"/>
    <cellStyle name="Normal 126 4" xfId="1289"/>
    <cellStyle name="Normal 126 4 2" xfId="1290"/>
    <cellStyle name="Normal 126 4 2 2" xfId="1291"/>
    <cellStyle name="Normal 126 4 3" xfId="1292"/>
    <cellStyle name="Normal 126 5" xfId="1293"/>
    <cellStyle name="Normal 126 5 2" xfId="1294"/>
    <cellStyle name="Normal 126 6" xfId="1295"/>
    <cellStyle name="Normal 127" xfId="1296"/>
    <cellStyle name="Normal 127 2" xfId="1297"/>
    <cellStyle name="Normal 127 2 2" xfId="1298"/>
    <cellStyle name="Normal 127 2 2 2" xfId="1299"/>
    <cellStyle name="Normal 127 2 2 2 2" xfId="1300"/>
    <cellStyle name="Normal 127 2 2 3" xfId="1301"/>
    <cellStyle name="Normal 127 2 3" xfId="1302"/>
    <cellStyle name="Normal 127 2 3 2" xfId="1303"/>
    <cellStyle name="Normal 127 2 3 2 2" xfId="1304"/>
    <cellStyle name="Normal 127 2 3 3" xfId="1305"/>
    <cellStyle name="Normal 127 2 4" xfId="1306"/>
    <cellStyle name="Normal 127 2 4 2" xfId="1307"/>
    <cellStyle name="Normal 127 2 5" xfId="1308"/>
    <cellStyle name="Normal 127 3" xfId="1309"/>
    <cellStyle name="Normal 127 3 2" xfId="1310"/>
    <cellStyle name="Normal 127 3 2 2" xfId="1311"/>
    <cellStyle name="Normal 127 3 3" xfId="1312"/>
    <cellStyle name="Normal 127 4" xfId="1313"/>
    <cellStyle name="Normal 127 4 2" xfId="1314"/>
    <cellStyle name="Normal 127 4 2 2" xfId="1315"/>
    <cellStyle name="Normal 127 4 3" xfId="1316"/>
    <cellStyle name="Normal 127 5" xfId="1317"/>
    <cellStyle name="Normal 127 5 2" xfId="1318"/>
    <cellStyle name="Normal 127 6" xfId="1319"/>
    <cellStyle name="Normal 128" xfId="1320"/>
    <cellStyle name="Normal 128 2" xfId="1321"/>
    <cellStyle name="Normal 128 2 2" xfId="1322"/>
    <cellStyle name="Normal 128 2 2 2" xfId="1323"/>
    <cellStyle name="Normal 128 2 2 2 2" xfId="1324"/>
    <cellStyle name="Normal 128 2 2 3" xfId="1325"/>
    <cellStyle name="Normal 128 2 3" xfId="1326"/>
    <cellStyle name="Normal 128 2 3 2" xfId="1327"/>
    <cellStyle name="Normal 128 2 3 2 2" xfId="1328"/>
    <cellStyle name="Normal 128 2 3 3" xfId="1329"/>
    <cellStyle name="Normal 128 2 4" xfId="1330"/>
    <cellStyle name="Normal 128 2 4 2" xfId="1331"/>
    <cellStyle name="Normal 128 2 5" xfId="1332"/>
    <cellStyle name="Normal 128 3" xfId="1333"/>
    <cellStyle name="Normal 128 3 2" xfId="1334"/>
    <cellStyle name="Normal 128 3 2 2" xfId="1335"/>
    <cellStyle name="Normal 128 3 3" xfId="1336"/>
    <cellStyle name="Normal 128 4" xfId="1337"/>
    <cellStyle name="Normal 128 4 2" xfId="1338"/>
    <cellStyle name="Normal 128 4 2 2" xfId="1339"/>
    <cellStyle name="Normal 128 4 3" xfId="1340"/>
    <cellStyle name="Normal 128 5" xfId="1341"/>
    <cellStyle name="Normal 128 5 2" xfId="1342"/>
    <cellStyle name="Normal 128 6" xfId="1343"/>
    <cellStyle name="Normal 129" xfId="1344"/>
    <cellStyle name="Normal 129 2" xfId="1345"/>
    <cellStyle name="Normal 129 2 2" xfId="1346"/>
    <cellStyle name="Normal 129 2 2 2" xfId="1347"/>
    <cellStyle name="Normal 129 2 2 2 2" xfId="1348"/>
    <cellStyle name="Normal 129 2 2 3" xfId="1349"/>
    <cellStyle name="Normal 129 2 3" xfId="1350"/>
    <cellStyle name="Normal 129 2 3 2" xfId="1351"/>
    <cellStyle name="Normal 129 2 3 2 2" xfId="1352"/>
    <cellStyle name="Normal 129 2 3 3" xfId="1353"/>
    <cellStyle name="Normal 129 2 4" xfId="1354"/>
    <cellStyle name="Normal 129 2 4 2" xfId="1355"/>
    <cellStyle name="Normal 129 2 5" xfId="1356"/>
    <cellStyle name="Normal 129 3" xfId="1357"/>
    <cellStyle name="Normal 129 3 2" xfId="1358"/>
    <cellStyle name="Normal 129 3 2 2" xfId="1359"/>
    <cellStyle name="Normal 129 3 3" xfId="1360"/>
    <cellStyle name="Normal 129 4" xfId="1361"/>
    <cellStyle name="Normal 129 4 2" xfId="1362"/>
    <cellStyle name="Normal 129 4 2 2" xfId="1363"/>
    <cellStyle name="Normal 129 4 3" xfId="1364"/>
    <cellStyle name="Normal 129 5" xfId="1365"/>
    <cellStyle name="Normal 129 5 2" xfId="1366"/>
    <cellStyle name="Normal 129 6" xfId="1367"/>
    <cellStyle name="Normal 13" xfId="1368"/>
    <cellStyle name="Normal 13 2" xfId="1369"/>
    <cellStyle name="Normal 13 2 2" xfId="1370"/>
    <cellStyle name="Normal 13 2 3" xfId="1371"/>
    <cellStyle name="Normal 13 2 4" xfId="1372"/>
    <cellStyle name="Normal 130" xfId="1373"/>
    <cellStyle name="Normal 130 2" xfId="1374"/>
    <cellStyle name="Normal 130 2 2" xfId="1375"/>
    <cellStyle name="Normal 130 2 2 2" xfId="1376"/>
    <cellStyle name="Normal 130 2 2 2 2" xfId="1377"/>
    <cellStyle name="Normal 130 2 2 3" xfId="1378"/>
    <cellStyle name="Normal 130 2 3" xfId="1379"/>
    <cellStyle name="Normal 130 2 3 2" xfId="1380"/>
    <cellStyle name="Normal 130 2 3 2 2" xfId="1381"/>
    <cellStyle name="Normal 130 2 3 3" xfId="1382"/>
    <cellStyle name="Normal 130 2 4" xfId="1383"/>
    <cellStyle name="Normal 130 2 4 2" xfId="1384"/>
    <cellStyle name="Normal 130 2 5" xfId="1385"/>
    <cellStyle name="Normal 130 3" xfId="1386"/>
    <cellStyle name="Normal 130 3 2" xfId="1387"/>
    <cellStyle name="Normal 130 3 2 2" xfId="1388"/>
    <cellStyle name="Normal 130 3 3" xfId="1389"/>
    <cellStyle name="Normal 130 4" xfId="1390"/>
    <cellStyle name="Normal 130 4 2" xfId="1391"/>
    <cellStyle name="Normal 130 4 2 2" xfId="1392"/>
    <cellStyle name="Normal 130 4 3" xfId="1393"/>
    <cellStyle name="Normal 130 5" xfId="1394"/>
    <cellStyle name="Normal 130 5 2" xfId="1395"/>
    <cellStyle name="Normal 130 6" xfId="1396"/>
    <cellStyle name="Normal 131" xfId="1397"/>
    <cellStyle name="Normal 131 2" xfId="1398"/>
    <cellStyle name="Normal 131 2 2" xfId="1399"/>
    <cellStyle name="Normal 131 2 2 2" xfId="1400"/>
    <cellStyle name="Normal 131 2 2 2 2" xfId="1401"/>
    <cellStyle name="Normal 131 2 2 3" xfId="1402"/>
    <cellStyle name="Normal 131 2 3" xfId="1403"/>
    <cellStyle name="Normal 131 2 3 2" xfId="1404"/>
    <cellStyle name="Normal 131 2 3 2 2" xfId="1405"/>
    <cellStyle name="Normal 131 2 3 3" xfId="1406"/>
    <cellStyle name="Normal 131 2 4" xfId="1407"/>
    <cellStyle name="Normal 131 2 4 2" xfId="1408"/>
    <cellStyle name="Normal 131 2 5" xfId="1409"/>
    <cellStyle name="Normal 131 3" xfId="1410"/>
    <cellStyle name="Normal 131 3 2" xfId="1411"/>
    <cellStyle name="Normal 131 3 2 2" xfId="1412"/>
    <cellStyle name="Normal 131 3 3" xfId="1413"/>
    <cellStyle name="Normal 131 4" xfId="1414"/>
    <cellStyle name="Normal 131 4 2" xfId="1415"/>
    <cellStyle name="Normal 131 4 2 2" xfId="1416"/>
    <cellStyle name="Normal 131 4 3" xfId="1417"/>
    <cellStyle name="Normal 131 5" xfId="1418"/>
    <cellStyle name="Normal 131 5 2" xfId="1419"/>
    <cellStyle name="Normal 131 6" xfId="1420"/>
    <cellStyle name="Normal 132" xfId="1421"/>
    <cellStyle name="Normal 132 2" xfId="1422"/>
    <cellStyle name="Normal 132 2 2" xfId="1423"/>
    <cellStyle name="Normal 132 2 2 2" xfId="1424"/>
    <cellStyle name="Normal 132 2 2 2 2" xfId="1425"/>
    <cellStyle name="Normal 132 2 2 3" xfId="1426"/>
    <cellStyle name="Normal 132 2 3" xfId="1427"/>
    <cellStyle name="Normal 132 2 3 2" xfId="1428"/>
    <cellStyle name="Normal 132 2 3 2 2" xfId="1429"/>
    <cellStyle name="Normal 132 2 3 3" xfId="1430"/>
    <cellStyle name="Normal 132 2 4" xfId="1431"/>
    <cellStyle name="Normal 132 2 4 2" xfId="1432"/>
    <cellStyle name="Normal 132 2 5" xfId="1433"/>
    <cellStyle name="Normal 132 3" xfId="1434"/>
    <cellStyle name="Normal 132 3 2" xfId="1435"/>
    <cellStyle name="Normal 132 3 2 2" xfId="1436"/>
    <cellStyle name="Normal 132 3 3" xfId="1437"/>
    <cellStyle name="Normal 132 4" xfId="1438"/>
    <cellStyle name="Normal 132 4 2" xfId="1439"/>
    <cellStyle name="Normal 132 4 2 2" xfId="1440"/>
    <cellStyle name="Normal 132 4 3" xfId="1441"/>
    <cellStyle name="Normal 132 5" xfId="1442"/>
    <cellStyle name="Normal 132 5 2" xfId="1443"/>
    <cellStyle name="Normal 132 6" xfId="1444"/>
    <cellStyle name="Normal 133" xfId="1445"/>
    <cellStyle name="Normal 133 2" xfId="1446"/>
    <cellStyle name="Normal 133 2 2" xfId="2608"/>
    <cellStyle name="Normal 133 2 2 2" xfId="4533"/>
    <cellStyle name="Normal 133 2 2 3" xfId="6071"/>
    <cellStyle name="Normal 133 2 3" xfId="3116"/>
    <cellStyle name="Normal 133 2 3 2" xfId="5041"/>
    <cellStyle name="Normal 133 2 3 3" xfId="6579"/>
    <cellStyle name="Normal 133 2 4" xfId="4018"/>
    <cellStyle name="Normal 133 2 5" xfId="5556"/>
    <cellStyle name="Normal 133 2_Sheet2" xfId="3932"/>
    <cellStyle name="Normal 133 3" xfId="2607"/>
    <cellStyle name="Normal 133 3 2" xfId="4532"/>
    <cellStyle name="Normal 133 3 3" xfId="6070"/>
    <cellStyle name="Normal 133 4" xfId="3115"/>
    <cellStyle name="Normal 133 4 2" xfId="5040"/>
    <cellStyle name="Normal 133 4 3" xfId="6578"/>
    <cellStyle name="Normal 133 5" xfId="4017"/>
    <cellStyle name="Normal 133 6" xfId="5555"/>
    <cellStyle name="Normal 133_Sheet2" xfId="3933"/>
    <cellStyle name="Normal 134" xfId="1447"/>
    <cellStyle name="Normal 134 2" xfId="1448"/>
    <cellStyle name="Normal 134 2 2" xfId="1449"/>
    <cellStyle name="Normal 134 2 2 2" xfId="1450"/>
    <cellStyle name="Normal 134 2 3" xfId="1451"/>
    <cellStyle name="Normal 134 3" xfId="1452"/>
    <cellStyle name="Normal 134 3 2" xfId="1453"/>
    <cellStyle name="Normal 134 3 2 2" xfId="1454"/>
    <cellStyle name="Normal 134 3 3" xfId="1455"/>
    <cellStyle name="Normal 134 4" xfId="1456"/>
    <cellStyle name="Normal 134 4 2" xfId="1457"/>
    <cellStyle name="Normal 134 5" xfId="1458"/>
    <cellStyle name="Normal 135" xfId="1459"/>
    <cellStyle name="Normal 135 2" xfId="1460"/>
    <cellStyle name="Normal 135 2 2" xfId="2610"/>
    <cellStyle name="Normal 135 2 2 2" xfId="4535"/>
    <cellStyle name="Normal 135 2 2 3" xfId="6073"/>
    <cellStyle name="Normal 135 2 3" xfId="3118"/>
    <cellStyle name="Normal 135 2 3 2" xfId="5043"/>
    <cellStyle name="Normal 135 2 3 3" xfId="6581"/>
    <cellStyle name="Normal 135 2 4" xfId="4020"/>
    <cellStyle name="Normal 135 2 5" xfId="5558"/>
    <cellStyle name="Normal 135 2_Sheet2" xfId="3930"/>
    <cellStyle name="Normal 135 3" xfId="2609"/>
    <cellStyle name="Normal 135 3 2" xfId="4534"/>
    <cellStyle name="Normal 135 3 3" xfId="6072"/>
    <cellStyle name="Normal 135 4" xfId="3117"/>
    <cellStyle name="Normal 135 4 2" xfId="5042"/>
    <cellStyle name="Normal 135 4 3" xfId="6580"/>
    <cellStyle name="Normal 135 5" xfId="4019"/>
    <cellStyle name="Normal 135 6" xfId="5557"/>
    <cellStyle name="Normal 135_Sheet2" xfId="3931"/>
    <cellStyle name="Normal 136" xfId="1461"/>
    <cellStyle name="Normal 136 2" xfId="1462"/>
    <cellStyle name="Normal 136 2 2" xfId="1463"/>
    <cellStyle name="Normal 136 3" xfId="1464"/>
    <cellStyle name="Normal 137" xfId="1465"/>
    <cellStyle name="Normal 137 2" xfId="1466"/>
    <cellStyle name="Normal 137 2 2" xfId="2612"/>
    <cellStyle name="Normal 137 2 2 2" xfId="4537"/>
    <cellStyle name="Normal 137 2 2 3" xfId="6075"/>
    <cellStyle name="Normal 137 2 3" xfId="3120"/>
    <cellStyle name="Normal 137 2 3 2" xfId="5045"/>
    <cellStyle name="Normal 137 2 3 3" xfId="6583"/>
    <cellStyle name="Normal 137 2 4" xfId="4022"/>
    <cellStyle name="Normal 137 2 5" xfId="5560"/>
    <cellStyle name="Normal 137 2_Sheet2" xfId="3928"/>
    <cellStyle name="Normal 137 3" xfId="2611"/>
    <cellStyle name="Normal 137 3 2" xfId="4536"/>
    <cellStyle name="Normal 137 3 3" xfId="6074"/>
    <cellStyle name="Normal 137 4" xfId="3119"/>
    <cellStyle name="Normal 137 4 2" xfId="5044"/>
    <cellStyle name="Normal 137 4 3" xfId="6582"/>
    <cellStyle name="Normal 137 5" xfId="4021"/>
    <cellStyle name="Normal 137 6" xfId="5559"/>
    <cellStyle name="Normal 137_Sheet2" xfId="3929"/>
    <cellStyle name="Normal 138" xfId="1467"/>
    <cellStyle name="Normal 138 2" xfId="1468"/>
    <cellStyle name="Normal 138 2 2" xfId="2614"/>
    <cellStyle name="Normal 138 2 2 2" xfId="4539"/>
    <cellStyle name="Normal 138 2 2 3" xfId="6077"/>
    <cellStyle name="Normal 138 2 3" xfId="3122"/>
    <cellStyle name="Normal 138 2 3 2" xfId="5047"/>
    <cellStyle name="Normal 138 2 3 3" xfId="6585"/>
    <cellStyle name="Normal 138 2 4" xfId="4024"/>
    <cellStyle name="Normal 138 2 5" xfId="5562"/>
    <cellStyle name="Normal 138 2_Sheet2" xfId="3926"/>
    <cellStyle name="Normal 138 3" xfId="2613"/>
    <cellStyle name="Normal 138 3 2" xfId="4538"/>
    <cellStyle name="Normal 138 3 3" xfId="6076"/>
    <cellStyle name="Normal 138 4" xfId="3121"/>
    <cellStyle name="Normal 138 4 2" xfId="5046"/>
    <cellStyle name="Normal 138 4 3" xfId="6584"/>
    <cellStyle name="Normal 138 5" xfId="4023"/>
    <cellStyle name="Normal 138 6" xfId="5561"/>
    <cellStyle name="Normal 138_Sheet2" xfId="3927"/>
    <cellStyle name="Normal 139" xfId="1469"/>
    <cellStyle name="Normal 139 2" xfId="1470"/>
    <cellStyle name="Normal 139 2 2" xfId="2616"/>
    <cellStyle name="Normal 139 2 2 2" xfId="4541"/>
    <cellStyle name="Normal 139 2 2 3" xfId="6079"/>
    <cellStyle name="Normal 139 2 3" xfId="3124"/>
    <cellStyle name="Normal 139 2 3 2" xfId="5049"/>
    <cellStyle name="Normal 139 2 3 3" xfId="6587"/>
    <cellStyle name="Normal 139 2 4" xfId="4026"/>
    <cellStyle name="Normal 139 2 5" xfId="5564"/>
    <cellStyle name="Normal 139 2_Sheet2" xfId="3924"/>
    <cellStyle name="Normal 139 3" xfId="2615"/>
    <cellStyle name="Normal 139 3 2" xfId="4540"/>
    <cellStyle name="Normal 139 3 3" xfId="6078"/>
    <cellStyle name="Normal 139 4" xfId="3123"/>
    <cellStyle name="Normal 139 4 2" xfId="5048"/>
    <cellStyle name="Normal 139 4 3" xfId="6586"/>
    <cellStyle name="Normal 139 5" xfId="4025"/>
    <cellStyle name="Normal 139 6" xfId="5563"/>
    <cellStyle name="Normal 139_Sheet2" xfId="3925"/>
    <cellStyle name="Normal 14" xfId="1471"/>
    <cellStyle name="Normal 14 2" xfId="1472"/>
    <cellStyle name="Normal 14 3" xfId="1473"/>
    <cellStyle name="Normal 14 3 2" xfId="1474"/>
    <cellStyle name="Normal 14 3 3" xfId="1475"/>
    <cellStyle name="Normal 14 3 4" xfId="1476"/>
    <cellStyle name="Normal 140" xfId="1477"/>
    <cellStyle name="Normal 140 2" xfId="1478"/>
    <cellStyle name="Normal 140 3" xfId="2617"/>
    <cellStyle name="Normal 140 3 2" xfId="4542"/>
    <cellStyle name="Normal 140 3 3" xfId="6080"/>
    <cellStyle name="Normal 140 4" xfId="3125"/>
    <cellStyle name="Normal 140 4 2" xfId="5050"/>
    <cellStyle name="Normal 140 4 3" xfId="6588"/>
    <cellStyle name="Normal 140 5" xfId="4027"/>
    <cellStyle name="Normal 140 6" xfId="5565"/>
    <cellStyle name="Normal 140_Sheet2" xfId="3923"/>
    <cellStyle name="Normal 141" xfId="1479"/>
    <cellStyle name="Normal 141 2" xfId="2618"/>
    <cellStyle name="Normal 141 2 2" xfId="4543"/>
    <cellStyle name="Normal 141 2 3" xfId="6081"/>
    <cellStyle name="Normal 141 3" xfId="3126"/>
    <cellStyle name="Normal 141 3 2" xfId="5051"/>
    <cellStyle name="Normal 141 3 3" xfId="6589"/>
    <cellStyle name="Normal 141 4" xfId="4028"/>
    <cellStyle name="Normal 141 5" xfId="5566"/>
    <cellStyle name="Normal 141_Sheet2" xfId="3922"/>
    <cellStyle name="Normal 142" xfId="1480"/>
    <cellStyle name="Normal 142 2" xfId="2619"/>
    <cellStyle name="Normal 142 2 2" xfId="4544"/>
    <cellStyle name="Normal 142 2 3" xfId="6082"/>
    <cellStyle name="Normal 142 3" xfId="3127"/>
    <cellStyle name="Normal 142 3 2" xfId="5052"/>
    <cellStyle name="Normal 142 3 3" xfId="6590"/>
    <cellStyle name="Normal 142 4" xfId="4029"/>
    <cellStyle name="Normal 142 5" xfId="5567"/>
    <cellStyle name="Normal 142_Sheet2" xfId="3921"/>
    <cellStyle name="Normal 143" xfId="1481"/>
    <cellStyle name="Normal 143 2" xfId="2620"/>
    <cellStyle name="Normal 143 2 2" xfId="4545"/>
    <cellStyle name="Normal 143 2 3" xfId="6083"/>
    <cellStyle name="Normal 143 3" xfId="3128"/>
    <cellStyle name="Normal 143 3 2" xfId="5053"/>
    <cellStyle name="Normal 143 3 3" xfId="6591"/>
    <cellStyle name="Normal 143 4" xfId="4030"/>
    <cellStyle name="Normal 143 5" xfId="5568"/>
    <cellStyle name="Normal 143_Sheet2" xfId="3920"/>
    <cellStyle name="Normal 144" xfId="1482"/>
    <cellStyle name="Normal 144 2" xfId="2621"/>
    <cellStyle name="Normal 144 2 2" xfId="4546"/>
    <cellStyle name="Normal 144 2 3" xfId="6084"/>
    <cellStyle name="Normal 144 3" xfId="3129"/>
    <cellStyle name="Normal 144 3 2" xfId="5054"/>
    <cellStyle name="Normal 144 3 3" xfId="6592"/>
    <cellStyle name="Normal 144 4" xfId="4031"/>
    <cellStyle name="Normal 144 5" xfId="5569"/>
    <cellStyle name="Normal 144_Sheet2" xfId="3919"/>
    <cellStyle name="Normal 145" xfId="1483"/>
    <cellStyle name="Normal 145 2" xfId="2622"/>
    <cellStyle name="Normal 145 2 2" xfId="4547"/>
    <cellStyle name="Normal 145 2 3" xfId="6085"/>
    <cellStyle name="Normal 145 3" xfId="3130"/>
    <cellStyle name="Normal 145 3 2" xfId="5055"/>
    <cellStyle name="Normal 145 3 3" xfId="6593"/>
    <cellStyle name="Normal 145 4" xfId="4032"/>
    <cellStyle name="Normal 145 5" xfId="5570"/>
    <cellStyle name="Normal 145_Sheet2" xfId="3918"/>
    <cellStyle name="Normal 146" xfId="2535"/>
    <cellStyle name="Normal 146 2" xfId="4465"/>
    <cellStyle name="Normal 146 3" xfId="6003"/>
    <cellStyle name="Normal 15" xfId="1484"/>
    <cellStyle name="Normal 15 10" xfId="3131"/>
    <cellStyle name="Normal 15 10 2" xfId="5056"/>
    <cellStyle name="Normal 15 10 3" xfId="6594"/>
    <cellStyle name="Normal 15 11" xfId="4033"/>
    <cellStyle name="Normal 15 12" xfId="5571"/>
    <cellStyle name="Normal 15 2" xfId="1485"/>
    <cellStyle name="Normal 15 2 2" xfId="1486"/>
    <cellStyle name="Normal 15 2 2 2" xfId="1487"/>
    <cellStyle name="Normal 15 2 2 2 2" xfId="1488"/>
    <cellStyle name="Normal 15 2 2 2 2 2" xfId="1489"/>
    <cellStyle name="Normal 15 2 2 2 2 2 2" xfId="2628"/>
    <cellStyle name="Normal 15 2 2 2 2 2 2 2" xfId="4553"/>
    <cellStyle name="Normal 15 2 2 2 2 2 2 3" xfId="6091"/>
    <cellStyle name="Normal 15 2 2 2 2 2 3" xfId="3136"/>
    <cellStyle name="Normal 15 2 2 2 2 2 3 2" xfId="5061"/>
    <cellStyle name="Normal 15 2 2 2 2 2 3 3" xfId="6599"/>
    <cellStyle name="Normal 15 2 2 2 2 2 4" xfId="4038"/>
    <cellStyle name="Normal 15 2 2 2 2 2 5" xfId="5576"/>
    <cellStyle name="Normal 15 2 2 2 2 2_Sheet2" xfId="3916"/>
    <cellStyle name="Normal 15 2 2 2 2 3" xfId="2627"/>
    <cellStyle name="Normal 15 2 2 2 2 3 2" xfId="4552"/>
    <cellStyle name="Normal 15 2 2 2 2 3 3" xfId="6090"/>
    <cellStyle name="Normal 15 2 2 2 2 4" xfId="3135"/>
    <cellStyle name="Normal 15 2 2 2 2 4 2" xfId="5060"/>
    <cellStyle name="Normal 15 2 2 2 2 4 3" xfId="6598"/>
    <cellStyle name="Normal 15 2 2 2 2 5" xfId="4037"/>
    <cellStyle name="Normal 15 2 2 2 2 6" xfId="5575"/>
    <cellStyle name="Normal 15 2 2 2 2_Sheet2" xfId="3917"/>
    <cellStyle name="Normal 15 2 2 2 3" xfId="1490"/>
    <cellStyle name="Normal 15 2 2 2 3 2" xfId="2629"/>
    <cellStyle name="Normal 15 2 2 2 3 2 2" xfId="4554"/>
    <cellStyle name="Normal 15 2 2 2 3 2 3" xfId="6092"/>
    <cellStyle name="Normal 15 2 2 2 3 3" xfId="3137"/>
    <cellStyle name="Normal 15 2 2 2 3 3 2" xfId="5062"/>
    <cellStyle name="Normal 15 2 2 2 3 3 3" xfId="6600"/>
    <cellStyle name="Normal 15 2 2 2 3 4" xfId="4039"/>
    <cellStyle name="Normal 15 2 2 2 3 5" xfId="5577"/>
    <cellStyle name="Normal 15 2 2 2 3_Sheet2" xfId="3915"/>
    <cellStyle name="Normal 15 2 2 2 4" xfId="2626"/>
    <cellStyle name="Normal 15 2 2 2 4 2" xfId="4551"/>
    <cellStyle name="Normal 15 2 2 2 4 3" xfId="6089"/>
    <cellStyle name="Normal 15 2 2 2 5" xfId="3134"/>
    <cellStyle name="Normal 15 2 2 2 5 2" xfId="5059"/>
    <cellStyle name="Normal 15 2 2 2 5 3" xfId="6597"/>
    <cellStyle name="Normal 15 2 2 2 6" xfId="4036"/>
    <cellStyle name="Normal 15 2 2 2 7" xfId="5574"/>
    <cellStyle name="Normal 15 2 2 2_Lists" xfId="1491"/>
    <cellStyle name="Normal 15 2 2 3" xfId="1492"/>
    <cellStyle name="Normal 15 2 2 3 2" xfId="1493"/>
    <cellStyle name="Normal 15 2 2 3 2 2" xfId="2631"/>
    <cellStyle name="Normal 15 2 2 3 2 2 2" xfId="4556"/>
    <cellStyle name="Normal 15 2 2 3 2 2 3" xfId="6094"/>
    <cellStyle name="Normal 15 2 2 3 2 3" xfId="3139"/>
    <cellStyle name="Normal 15 2 2 3 2 3 2" xfId="5064"/>
    <cellStyle name="Normal 15 2 2 3 2 3 3" xfId="6602"/>
    <cellStyle name="Normal 15 2 2 3 2 4" xfId="4041"/>
    <cellStyle name="Normal 15 2 2 3 2 5" xfId="5579"/>
    <cellStyle name="Normal 15 2 2 3 2_Sheet2" xfId="3911"/>
    <cellStyle name="Normal 15 2 2 3 3" xfId="2630"/>
    <cellStyle name="Normal 15 2 2 3 3 2" xfId="4555"/>
    <cellStyle name="Normal 15 2 2 3 3 3" xfId="6093"/>
    <cellStyle name="Normal 15 2 2 3 4" xfId="3138"/>
    <cellStyle name="Normal 15 2 2 3 4 2" xfId="5063"/>
    <cellStyle name="Normal 15 2 2 3 4 3" xfId="6601"/>
    <cellStyle name="Normal 15 2 2 3 5" xfId="4040"/>
    <cellStyle name="Normal 15 2 2 3 6" xfId="5578"/>
    <cellStyle name="Normal 15 2 2 3_Sheet2" xfId="3914"/>
    <cellStyle name="Normal 15 2 2 4" xfId="1494"/>
    <cellStyle name="Normal 15 2 2 4 2" xfId="2632"/>
    <cellStyle name="Normal 15 2 2 4 2 2" xfId="4557"/>
    <cellStyle name="Normal 15 2 2 4 2 3" xfId="6095"/>
    <cellStyle name="Normal 15 2 2 4 3" xfId="3140"/>
    <cellStyle name="Normal 15 2 2 4 3 2" xfId="5065"/>
    <cellStyle name="Normal 15 2 2 4 3 3" xfId="6603"/>
    <cellStyle name="Normal 15 2 2 4 4" xfId="4042"/>
    <cellStyle name="Normal 15 2 2 4 5" xfId="5580"/>
    <cellStyle name="Normal 15 2 2 4_Sheet2" xfId="3910"/>
    <cellStyle name="Normal 15 2 2 5" xfId="2625"/>
    <cellStyle name="Normal 15 2 2 5 2" xfId="4550"/>
    <cellStyle name="Normal 15 2 2 5 3" xfId="6088"/>
    <cellStyle name="Normal 15 2 2 6" xfId="3133"/>
    <cellStyle name="Normal 15 2 2 6 2" xfId="5058"/>
    <cellStyle name="Normal 15 2 2 6 3" xfId="6596"/>
    <cellStyle name="Normal 15 2 2 7" xfId="4035"/>
    <cellStyle name="Normal 15 2 2 8" xfId="5573"/>
    <cellStyle name="Normal 15 2 2_Lists" xfId="1495"/>
    <cellStyle name="Normal 15 2 3" xfId="1496"/>
    <cellStyle name="Normal 15 2 3 2" xfId="1497"/>
    <cellStyle name="Normal 15 2 3 2 2" xfId="1498"/>
    <cellStyle name="Normal 15 2 3 2 2 2" xfId="2635"/>
    <cellStyle name="Normal 15 2 3 2 2 2 2" xfId="4560"/>
    <cellStyle name="Normal 15 2 3 2 2 2 3" xfId="6098"/>
    <cellStyle name="Normal 15 2 3 2 2 3" xfId="3143"/>
    <cellStyle name="Normal 15 2 3 2 2 3 2" xfId="5068"/>
    <cellStyle name="Normal 15 2 3 2 2 3 3" xfId="6606"/>
    <cellStyle name="Normal 15 2 3 2 2 4" xfId="4045"/>
    <cellStyle name="Normal 15 2 3 2 2 5" xfId="5583"/>
    <cellStyle name="Normal 15 2 3 2 2_Sheet2" xfId="3908"/>
    <cellStyle name="Normal 15 2 3 2 3" xfId="2634"/>
    <cellStyle name="Normal 15 2 3 2 3 2" xfId="4559"/>
    <cellStyle name="Normal 15 2 3 2 3 3" xfId="6097"/>
    <cellStyle name="Normal 15 2 3 2 4" xfId="3142"/>
    <cellStyle name="Normal 15 2 3 2 4 2" xfId="5067"/>
    <cellStyle name="Normal 15 2 3 2 4 3" xfId="6605"/>
    <cellStyle name="Normal 15 2 3 2 5" xfId="4044"/>
    <cellStyle name="Normal 15 2 3 2 6" xfId="5582"/>
    <cellStyle name="Normal 15 2 3 2_Sheet2" xfId="3909"/>
    <cellStyle name="Normal 15 2 3 3" xfId="1499"/>
    <cellStyle name="Normal 15 2 3 3 2" xfId="2636"/>
    <cellStyle name="Normal 15 2 3 3 2 2" xfId="4561"/>
    <cellStyle name="Normal 15 2 3 3 2 3" xfId="6099"/>
    <cellStyle name="Normal 15 2 3 3 3" xfId="3144"/>
    <cellStyle name="Normal 15 2 3 3 3 2" xfId="5069"/>
    <cellStyle name="Normal 15 2 3 3 3 3" xfId="6607"/>
    <cellStyle name="Normal 15 2 3 3 4" xfId="4046"/>
    <cellStyle name="Normal 15 2 3 3 5" xfId="5584"/>
    <cellStyle name="Normal 15 2 3 3_Sheet2" xfId="3907"/>
    <cellStyle name="Normal 15 2 3 4" xfId="2633"/>
    <cellStyle name="Normal 15 2 3 4 2" xfId="4558"/>
    <cellStyle name="Normal 15 2 3 4 3" xfId="6096"/>
    <cellStyle name="Normal 15 2 3 5" xfId="3141"/>
    <cellStyle name="Normal 15 2 3 5 2" xfId="5066"/>
    <cellStyle name="Normal 15 2 3 5 3" xfId="6604"/>
    <cellStyle name="Normal 15 2 3 6" xfId="4043"/>
    <cellStyle name="Normal 15 2 3 7" xfId="5581"/>
    <cellStyle name="Normal 15 2 3_Lists" xfId="1500"/>
    <cellStyle name="Normal 15 2 4" xfId="1501"/>
    <cellStyle name="Normal 15 2 4 2" xfId="1502"/>
    <cellStyle name="Normal 15 2 4 2 2" xfId="2638"/>
    <cellStyle name="Normal 15 2 4 2 2 2" xfId="4563"/>
    <cellStyle name="Normal 15 2 4 2 2 3" xfId="6101"/>
    <cellStyle name="Normal 15 2 4 2 3" xfId="3146"/>
    <cellStyle name="Normal 15 2 4 2 3 2" xfId="5071"/>
    <cellStyle name="Normal 15 2 4 2 3 3" xfId="6609"/>
    <cellStyle name="Normal 15 2 4 2 4" xfId="4048"/>
    <cellStyle name="Normal 15 2 4 2 5" xfId="5586"/>
    <cellStyle name="Normal 15 2 4 2_Sheet2" xfId="3905"/>
    <cellStyle name="Normal 15 2 4 3" xfId="2637"/>
    <cellStyle name="Normal 15 2 4 3 2" xfId="4562"/>
    <cellStyle name="Normal 15 2 4 3 3" xfId="6100"/>
    <cellStyle name="Normal 15 2 4 4" xfId="3145"/>
    <cellStyle name="Normal 15 2 4 4 2" xfId="5070"/>
    <cellStyle name="Normal 15 2 4 4 3" xfId="6608"/>
    <cellStyle name="Normal 15 2 4 5" xfId="4047"/>
    <cellStyle name="Normal 15 2 4 6" xfId="5585"/>
    <cellStyle name="Normal 15 2 4_Sheet2" xfId="3906"/>
    <cellStyle name="Normal 15 2 5" xfId="1503"/>
    <cellStyle name="Normal 15 2 5 2" xfId="2639"/>
    <cellStyle name="Normal 15 2 5 2 2" xfId="4564"/>
    <cellStyle name="Normal 15 2 5 2 3" xfId="6102"/>
    <cellStyle name="Normal 15 2 5 3" xfId="3147"/>
    <cellStyle name="Normal 15 2 5 3 2" xfId="5072"/>
    <cellStyle name="Normal 15 2 5 3 3" xfId="6610"/>
    <cellStyle name="Normal 15 2 5 4" xfId="4049"/>
    <cellStyle name="Normal 15 2 5 5" xfId="5587"/>
    <cellStyle name="Normal 15 2 5_Sheet2" xfId="3904"/>
    <cellStyle name="Normal 15 2 6" xfId="2624"/>
    <cellStyle name="Normal 15 2 6 2" xfId="4549"/>
    <cellStyle name="Normal 15 2 6 3" xfId="6087"/>
    <cellStyle name="Normal 15 2 7" xfId="3132"/>
    <cellStyle name="Normal 15 2 7 2" xfId="5057"/>
    <cellStyle name="Normal 15 2 7 3" xfId="6595"/>
    <cellStyle name="Normal 15 2 8" xfId="4034"/>
    <cellStyle name="Normal 15 2 9" xfId="5572"/>
    <cellStyle name="Normal 15 2_Lists" xfId="1504"/>
    <cellStyle name="Normal 15 3" xfId="1505"/>
    <cellStyle name="Normal 15 3 2" xfId="1506"/>
    <cellStyle name="Normal 15 3 2 2" xfId="1507"/>
    <cellStyle name="Normal 15 3 2 2 2" xfId="1508"/>
    <cellStyle name="Normal 15 3 2 2 2 2" xfId="2643"/>
    <cellStyle name="Normal 15 3 2 2 2 2 2" xfId="4568"/>
    <cellStyle name="Normal 15 3 2 2 2 2 3" xfId="6106"/>
    <cellStyle name="Normal 15 3 2 2 2 3" xfId="3151"/>
    <cellStyle name="Normal 15 3 2 2 2 3 2" xfId="5076"/>
    <cellStyle name="Normal 15 3 2 2 2 3 3" xfId="6614"/>
    <cellStyle name="Normal 15 3 2 2 2 4" xfId="4053"/>
    <cellStyle name="Normal 15 3 2 2 2 5" xfId="5591"/>
    <cellStyle name="Normal 15 3 2 2 2_Sheet2" xfId="3902"/>
    <cellStyle name="Normal 15 3 2 2 3" xfId="2642"/>
    <cellStyle name="Normal 15 3 2 2 3 2" xfId="4567"/>
    <cellStyle name="Normal 15 3 2 2 3 3" xfId="6105"/>
    <cellStyle name="Normal 15 3 2 2 4" xfId="3150"/>
    <cellStyle name="Normal 15 3 2 2 4 2" xfId="5075"/>
    <cellStyle name="Normal 15 3 2 2 4 3" xfId="6613"/>
    <cellStyle name="Normal 15 3 2 2 5" xfId="4052"/>
    <cellStyle name="Normal 15 3 2 2 6" xfId="5590"/>
    <cellStyle name="Normal 15 3 2 2_Sheet2" xfId="3903"/>
    <cellStyle name="Normal 15 3 2 3" xfId="1509"/>
    <cellStyle name="Normal 15 3 2 3 2" xfId="2644"/>
    <cellStyle name="Normal 15 3 2 3 2 2" xfId="4569"/>
    <cellStyle name="Normal 15 3 2 3 2 3" xfId="6107"/>
    <cellStyle name="Normal 15 3 2 3 3" xfId="3152"/>
    <cellStyle name="Normal 15 3 2 3 3 2" xfId="5077"/>
    <cellStyle name="Normal 15 3 2 3 3 3" xfId="6615"/>
    <cellStyle name="Normal 15 3 2 3 4" xfId="4054"/>
    <cellStyle name="Normal 15 3 2 3 5" xfId="5592"/>
    <cellStyle name="Normal 15 3 2 3_Sheet2" xfId="3901"/>
    <cellStyle name="Normal 15 3 2 4" xfId="2641"/>
    <cellStyle name="Normal 15 3 2 4 2" xfId="4566"/>
    <cellStyle name="Normal 15 3 2 4 3" xfId="6104"/>
    <cellStyle name="Normal 15 3 2 5" xfId="3149"/>
    <cellStyle name="Normal 15 3 2 5 2" xfId="5074"/>
    <cellStyle name="Normal 15 3 2 5 3" xfId="6612"/>
    <cellStyle name="Normal 15 3 2 6" xfId="4051"/>
    <cellStyle name="Normal 15 3 2 7" xfId="5589"/>
    <cellStyle name="Normal 15 3 2_Lists" xfId="1510"/>
    <cellStyle name="Normal 15 3 3" xfId="1511"/>
    <cellStyle name="Normal 15 3 3 2" xfId="1512"/>
    <cellStyle name="Normal 15 3 3 2 2" xfId="2646"/>
    <cellStyle name="Normal 15 3 3 2 2 2" xfId="4571"/>
    <cellStyle name="Normal 15 3 3 2 2 3" xfId="6109"/>
    <cellStyle name="Normal 15 3 3 2 3" xfId="3154"/>
    <cellStyle name="Normal 15 3 3 2 3 2" xfId="5079"/>
    <cellStyle name="Normal 15 3 3 2 3 3" xfId="6617"/>
    <cellStyle name="Normal 15 3 3 2 4" xfId="4056"/>
    <cellStyle name="Normal 15 3 3 2 5" xfId="5594"/>
    <cellStyle name="Normal 15 3 3 2_Sheet2" xfId="3899"/>
    <cellStyle name="Normal 15 3 3 3" xfId="2645"/>
    <cellStyle name="Normal 15 3 3 3 2" xfId="4570"/>
    <cellStyle name="Normal 15 3 3 3 3" xfId="6108"/>
    <cellStyle name="Normal 15 3 3 4" xfId="3153"/>
    <cellStyle name="Normal 15 3 3 4 2" xfId="5078"/>
    <cellStyle name="Normal 15 3 3 4 3" xfId="6616"/>
    <cellStyle name="Normal 15 3 3 5" xfId="4055"/>
    <cellStyle name="Normal 15 3 3 6" xfId="5593"/>
    <cellStyle name="Normal 15 3 3_Sheet2" xfId="3900"/>
    <cellStyle name="Normal 15 3 4" xfId="1513"/>
    <cellStyle name="Normal 15 3 4 2" xfId="2647"/>
    <cellStyle name="Normal 15 3 4 2 2" xfId="4572"/>
    <cellStyle name="Normal 15 3 4 2 3" xfId="6110"/>
    <cellStyle name="Normal 15 3 4 3" xfId="3155"/>
    <cellStyle name="Normal 15 3 4 3 2" xfId="5080"/>
    <cellStyle name="Normal 15 3 4 3 3" xfId="6618"/>
    <cellStyle name="Normal 15 3 4 4" xfId="4057"/>
    <cellStyle name="Normal 15 3 4 5" xfId="5595"/>
    <cellStyle name="Normal 15 3 4_Sheet2" xfId="3898"/>
    <cellStyle name="Normal 15 3 5" xfId="2640"/>
    <cellStyle name="Normal 15 3 5 2" xfId="4565"/>
    <cellStyle name="Normal 15 3 5 3" xfId="6103"/>
    <cellStyle name="Normal 15 3 6" xfId="3148"/>
    <cellStyle name="Normal 15 3 6 2" xfId="5073"/>
    <cellStyle name="Normal 15 3 6 3" xfId="6611"/>
    <cellStyle name="Normal 15 3 7" xfId="4050"/>
    <cellStyle name="Normal 15 3 8" xfId="5588"/>
    <cellStyle name="Normal 15 3_Lists" xfId="1514"/>
    <cellStyle name="Normal 15 4" xfId="1515"/>
    <cellStyle name="Normal 15 4 2" xfId="1516"/>
    <cellStyle name="Normal 15 4 2 2" xfId="1517"/>
    <cellStyle name="Normal 15 4 2 2 2" xfId="2650"/>
    <cellStyle name="Normal 15 4 2 2 2 2" xfId="4575"/>
    <cellStyle name="Normal 15 4 2 2 2 3" xfId="6113"/>
    <cellStyle name="Normal 15 4 2 2 3" xfId="3158"/>
    <cellStyle name="Normal 15 4 2 2 3 2" xfId="5083"/>
    <cellStyle name="Normal 15 4 2 2 3 3" xfId="6621"/>
    <cellStyle name="Normal 15 4 2 2 4" xfId="4060"/>
    <cellStyle name="Normal 15 4 2 2 5" xfId="5598"/>
    <cellStyle name="Normal 15 4 2 2_Sheet2" xfId="3896"/>
    <cellStyle name="Normal 15 4 2 3" xfId="2649"/>
    <cellStyle name="Normal 15 4 2 3 2" xfId="4574"/>
    <cellStyle name="Normal 15 4 2 3 3" xfId="6112"/>
    <cellStyle name="Normal 15 4 2 4" xfId="3157"/>
    <cellStyle name="Normal 15 4 2 4 2" xfId="5082"/>
    <cellStyle name="Normal 15 4 2 4 3" xfId="6620"/>
    <cellStyle name="Normal 15 4 2 5" xfId="4059"/>
    <cellStyle name="Normal 15 4 2 6" xfId="5597"/>
    <cellStyle name="Normal 15 4 2_Sheet2" xfId="3897"/>
    <cellStyle name="Normal 15 4 3" xfId="1518"/>
    <cellStyle name="Normal 15 4 3 2" xfId="2651"/>
    <cellStyle name="Normal 15 4 3 2 2" xfId="4576"/>
    <cellStyle name="Normal 15 4 3 2 3" xfId="6114"/>
    <cellStyle name="Normal 15 4 3 3" xfId="3159"/>
    <cellStyle name="Normal 15 4 3 3 2" xfId="5084"/>
    <cellStyle name="Normal 15 4 3 3 3" xfId="6622"/>
    <cellStyle name="Normal 15 4 3 4" xfId="4061"/>
    <cellStyle name="Normal 15 4 3 5" xfId="5599"/>
    <cellStyle name="Normal 15 4 3_Sheet2" xfId="3895"/>
    <cellStyle name="Normal 15 4 4" xfId="2648"/>
    <cellStyle name="Normal 15 4 4 2" xfId="4573"/>
    <cellStyle name="Normal 15 4 4 3" xfId="6111"/>
    <cellStyle name="Normal 15 4 5" xfId="3156"/>
    <cellStyle name="Normal 15 4 5 2" xfId="5081"/>
    <cellStyle name="Normal 15 4 5 3" xfId="6619"/>
    <cellStyle name="Normal 15 4 6" xfId="4058"/>
    <cellStyle name="Normal 15 4 7" xfId="5596"/>
    <cellStyle name="Normal 15 4_Lists" xfId="1519"/>
    <cellStyle name="Normal 15 5" xfId="1520"/>
    <cellStyle name="Normal 15 5 2" xfId="1521"/>
    <cellStyle name="Normal 15 5 2 2" xfId="2653"/>
    <cellStyle name="Normal 15 5 2 2 2" xfId="4578"/>
    <cellStyle name="Normal 15 5 2 2 3" xfId="6116"/>
    <cellStyle name="Normal 15 5 2 3" xfId="3161"/>
    <cellStyle name="Normal 15 5 2 3 2" xfId="5086"/>
    <cellStyle name="Normal 15 5 2 3 3" xfId="6624"/>
    <cellStyle name="Normal 15 5 2 4" xfId="4063"/>
    <cellStyle name="Normal 15 5 2 5" xfId="5601"/>
    <cellStyle name="Normal 15 5 2_Sheet2" xfId="3893"/>
    <cellStyle name="Normal 15 5 3" xfId="2652"/>
    <cellStyle name="Normal 15 5 3 2" xfId="4577"/>
    <cellStyle name="Normal 15 5 3 3" xfId="6115"/>
    <cellStyle name="Normal 15 5 4" xfId="3160"/>
    <cellStyle name="Normal 15 5 4 2" xfId="5085"/>
    <cellStyle name="Normal 15 5 4 3" xfId="6623"/>
    <cellStyle name="Normal 15 5 5" xfId="4062"/>
    <cellStyle name="Normal 15 5 6" xfId="5600"/>
    <cellStyle name="Normal 15 5_Sheet2" xfId="3894"/>
    <cellStyle name="Normal 15 6" xfId="1522"/>
    <cellStyle name="Normal 15 6 2" xfId="2654"/>
    <cellStyle name="Normal 15 6 2 2" xfId="4579"/>
    <cellStyle name="Normal 15 6 2 3" xfId="6117"/>
    <cellStyle name="Normal 15 6 3" xfId="3162"/>
    <cellStyle name="Normal 15 6 3 2" xfId="5087"/>
    <cellStyle name="Normal 15 6 3 3" xfId="6625"/>
    <cellStyle name="Normal 15 6 4" xfId="4064"/>
    <cellStyle name="Normal 15 6 5" xfId="5602"/>
    <cellStyle name="Normal 15 6_Sheet2" xfId="3892"/>
    <cellStyle name="Normal 15 7" xfId="1523"/>
    <cellStyle name="Normal 15 7 2" xfId="2655"/>
    <cellStyle name="Normal 15 7 2 2" xfId="4580"/>
    <cellStyle name="Normal 15 7 2 3" xfId="6118"/>
    <cellStyle name="Normal 15 7 3" xfId="3163"/>
    <cellStyle name="Normal 15 7 3 2" xfId="5088"/>
    <cellStyle name="Normal 15 7 3 3" xfId="6626"/>
    <cellStyle name="Normal 15 7 4" xfId="4065"/>
    <cellStyle name="Normal 15 7 5" xfId="5603"/>
    <cellStyle name="Normal 15 7_Sheet2" xfId="3890"/>
    <cellStyle name="Normal 15 8" xfId="1524"/>
    <cellStyle name="Normal 15 8 2" xfId="2656"/>
    <cellStyle name="Normal 15 8 2 2" xfId="4581"/>
    <cellStyle name="Normal 15 8 2 3" xfId="6119"/>
    <cellStyle name="Normal 15 8 3" xfId="3164"/>
    <cellStyle name="Normal 15 8 3 2" xfId="5089"/>
    <cellStyle name="Normal 15 8 3 3" xfId="6627"/>
    <cellStyle name="Normal 15 8 4" xfId="4066"/>
    <cellStyle name="Normal 15 8 5" xfId="5604"/>
    <cellStyle name="Normal 15 8_Sheet2" xfId="3889"/>
    <cellStyle name="Normal 15 9" xfId="2623"/>
    <cellStyle name="Normal 15 9 2" xfId="4548"/>
    <cellStyle name="Normal 15 9 3" xfId="6086"/>
    <cellStyle name="Normal 15_Lists" xfId="1525"/>
    <cellStyle name="Normal 16" xfId="1526"/>
    <cellStyle name="Normal 16 10" xfId="5605"/>
    <cellStyle name="Normal 16 2" xfId="1527"/>
    <cellStyle name="Normal 16 2 2" xfId="1528"/>
    <cellStyle name="Normal 16 2 2 2" xfId="1529"/>
    <cellStyle name="Normal 16 2 2 2 2" xfId="1530"/>
    <cellStyle name="Normal 16 2 2 2 2 2" xfId="1531"/>
    <cellStyle name="Normal 16 2 2 2 2 2 2" xfId="2662"/>
    <cellStyle name="Normal 16 2 2 2 2 2 2 2" xfId="4587"/>
    <cellStyle name="Normal 16 2 2 2 2 2 2 3" xfId="6125"/>
    <cellStyle name="Normal 16 2 2 2 2 2 3" xfId="3170"/>
    <cellStyle name="Normal 16 2 2 2 2 2 3 2" xfId="5095"/>
    <cellStyle name="Normal 16 2 2 2 2 2 3 3" xfId="6633"/>
    <cellStyle name="Normal 16 2 2 2 2 2 4" xfId="4072"/>
    <cellStyle name="Normal 16 2 2 2 2 2 5" xfId="5610"/>
    <cellStyle name="Normal 16 2 2 2 2 2_Sheet2" xfId="3886"/>
    <cellStyle name="Normal 16 2 2 2 2 3" xfId="2661"/>
    <cellStyle name="Normal 16 2 2 2 2 3 2" xfId="4586"/>
    <cellStyle name="Normal 16 2 2 2 2 3 3" xfId="6124"/>
    <cellStyle name="Normal 16 2 2 2 2 4" xfId="3169"/>
    <cellStyle name="Normal 16 2 2 2 2 4 2" xfId="5094"/>
    <cellStyle name="Normal 16 2 2 2 2 4 3" xfId="6632"/>
    <cellStyle name="Normal 16 2 2 2 2 5" xfId="4071"/>
    <cellStyle name="Normal 16 2 2 2 2 6" xfId="5609"/>
    <cellStyle name="Normal 16 2 2 2 2_Sheet2" xfId="3887"/>
    <cellStyle name="Normal 16 2 2 2 3" xfId="1532"/>
    <cellStyle name="Normal 16 2 2 2 3 2" xfId="2663"/>
    <cellStyle name="Normal 16 2 2 2 3 2 2" xfId="4588"/>
    <cellStyle name="Normal 16 2 2 2 3 2 3" xfId="6126"/>
    <cellStyle name="Normal 16 2 2 2 3 3" xfId="3171"/>
    <cellStyle name="Normal 16 2 2 2 3 3 2" xfId="5096"/>
    <cellStyle name="Normal 16 2 2 2 3 3 3" xfId="6634"/>
    <cellStyle name="Normal 16 2 2 2 3 4" xfId="4073"/>
    <cellStyle name="Normal 16 2 2 2 3 5" xfId="5611"/>
    <cellStyle name="Normal 16 2 2 2 3_Sheet2" xfId="3885"/>
    <cellStyle name="Normal 16 2 2 2 4" xfId="2660"/>
    <cellStyle name="Normal 16 2 2 2 4 2" xfId="4585"/>
    <cellStyle name="Normal 16 2 2 2 4 3" xfId="6123"/>
    <cellStyle name="Normal 16 2 2 2 5" xfId="3168"/>
    <cellStyle name="Normal 16 2 2 2 5 2" xfId="5093"/>
    <cellStyle name="Normal 16 2 2 2 5 3" xfId="6631"/>
    <cellStyle name="Normal 16 2 2 2 6" xfId="4070"/>
    <cellStyle name="Normal 16 2 2 2 7" xfId="5608"/>
    <cellStyle name="Normal 16 2 2 2_Lists" xfId="1533"/>
    <cellStyle name="Normal 16 2 2 3" xfId="1534"/>
    <cellStyle name="Normal 16 2 2 3 2" xfId="1535"/>
    <cellStyle name="Normal 16 2 2 3 2 2" xfId="2665"/>
    <cellStyle name="Normal 16 2 2 3 2 2 2" xfId="4590"/>
    <cellStyle name="Normal 16 2 2 3 2 2 3" xfId="6128"/>
    <cellStyle name="Normal 16 2 2 3 2 3" xfId="3173"/>
    <cellStyle name="Normal 16 2 2 3 2 3 2" xfId="5098"/>
    <cellStyle name="Normal 16 2 2 3 2 3 3" xfId="6636"/>
    <cellStyle name="Normal 16 2 2 3 2 4" xfId="4075"/>
    <cellStyle name="Normal 16 2 2 3 2 5" xfId="5613"/>
    <cellStyle name="Normal 16 2 2 3 2_Sheet2" xfId="3881"/>
    <cellStyle name="Normal 16 2 2 3 3" xfId="2664"/>
    <cellStyle name="Normal 16 2 2 3 3 2" xfId="4589"/>
    <cellStyle name="Normal 16 2 2 3 3 3" xfId="6127"/>
    <cellStyle name="Normal 16 2 2 3 4" xfId="3172"/>
    <cellStyle name="Normal 16 2 2 3 4 2" xfId="5097"/>
    <cellStyle name="Normal 16 2 2 3 4 3" xfId="6635"/>
    <cellStyle name="Normal 16 2 2 3 5" xfId="4074"/>
    <cellStyle name="Normal 16 2 2 3 6" xfId="5612"/>
    <cellStyle name="Normal 16 2 2 3_Sheet2" xfId="3882"/>
    <cellStyle name="Normal 16 2 2 4" xfId="1536"/>
    <cellStyle name="Normal 16 2 2 4 2" xfId="2666"/>
    <cellStyle name="Normal 16 2 2 4 2 2" xfId="4591"/>
    <cellStyle name="Normal 16 2 2 4 2 3" xfId="6129"/>
    <cellStyle name="Normal 16 2 2 4 3" xfId="3174"/>
    <cellStyle name="Normal 16 2 2 4 3 2" xfId="5099"/>
    <cellStyle name="Normal 16 2 2 4 3 3" xfId="6637"/>
    <cellStyle name="Normal 16 2 2 4 4" xfId="4076"/>
    <cellStyle name="Normal 16 2 2 4 5" xfId="5614"/>
    <cellStyle name="Normal 16 2 2 4_Sheet2" xfId="3880"/>
    <cellStyle name="Normal 16 2 2 5" xfId="2659"/>
    <cellStyle name="Normal 16 2 2 5 2" xfId="4584"/>
    <cellStyle name="Normal 16 2 2 5 3" xfId="6122"/>
    <cellStyle name="Normal 16 2 2 6" xfId="3167"/>
    <cellStyle name="Normal 16 2 2 6 2" xfId="5092"/>
    <cellStyle name="Normal 16 2 2 6 3" xfId="6630"/>
    <cellStyle name="Normal 16 2 2 7" xfId="4069"/>
    <cellStyle name="Normal 16 2 2 8" xfId="5607"/>
    <cellStyle name="Normal 16 2 2_Lists" xfId="1537"/>
    <cellStyle name="Normal 16 2 3" xfId="1538"/>
    <cellStyle name="Normal 16 2 3 2" xfId="1539"/>
    <cellStyle name="Normal 16 2 3 2 2" xfId="1540"/>
    <cellStyle name="Normal 16 2 3 2 2 2" xfId="2669"/>
    <cellStyle name="Normal 16 2 3 2 2 2 2" xfId="4594"/>
    <cellStyle name="Normal 16 2 3 2 2 2 3" xfId="6132"/>
    <cellStyle name="Normal 16 2 3 2 2 3" xfId="3177"/>
    <cellStyle name="Normal 16 2 3 2 2 3 2" xfId="5102"/>
    <cellStyle name="Normal 16 2 3 2 2 3 3" xfId="6640"/>
    <cellStyle name="Normal 16 2 3 2 2 4" xfId="4079"/>
    <cellStyle name="Normal 16 2 3 2 2 5" xfId="5617"/>
    <cellStyle name="Normal 16 2 3 2 2_Sheet2" xfId="3878"/>
    <cellStyle name="Normal 16 2 3 2 3" xfId="2668"/>
    <cellStyle name="Normal 16 2 3 2 3 2" xfId="4593"/>
    <cellStyle name="Normal 16 2 3 2 3 3" xfId="6131"/>
    <cellStyle name="Normal 16 2 3 2 4" xfId="3176"/>
    <cellStyle name="Normal 16 2 3 2 4 2" xfId="5101"/>
    <cellStyle name="Normal 16 2 3 2 4 3" xfId="6639"/>
    <cellStyle name="Normal 16 2 3 2 5" xfId="4078"/>
    <cellStyle name="Normal 16 2 3 2 6" xfId="5616"/>
    <cellStyle name="Normal 16 2 3 2_Sheet2" xfId="3879"/>
    <cellStyle name="Normal 16 2 3 3" xfId="1541"/>
    <cellStyle name="Normal 16 2 3 3 2" xfId="2670"/>
    <cellStyle name="Normal 16 2 3 3 2 2" xfId="4595"/>
    <cellStyle name="Normal 16 2 3 3 2 3" xfId="6133"/>
    <cellStyle name="Normal 16 2 3 3 3" xfId="3178"/>
    <cellStyle name="Normal 16 2 3 3 3 2" xfId="5103"/>
    <cellStyle name="Normal 16 2 3 3 3 3" xfId="6641"/>
    <cellStyle name="Normal 16 2 3 3 4" xfId="4080"/>
    <cellStyle name="Normal 16 2 3 3 5" xfId="5618"/>
    <cellStyle name="Normal 16 2 3 3_Sheet2" xfId="3877"/>
    <cellStyle name="Normal 16 2 3 4" xfId="2667"/>
    <cellStyle name="Normal 16 2 3 4 2" xfId="4592"/>
    <cellStyle name="Normal 16 2 3 4 3" xfId="6130"/>
    <cellStyle name="Normal 16 2 3 5" xfId="3175"/>
    <cellStyle name="Normal 16 2 3 5 2" xfId="5100"/>
    <cellStyle name="Normal 16 2 3 5 3" xfId="6638"/>
    <cellStyle name="Normal 16 2 3 6" xfId="4077"/>
    <cellStyle name="Normal 16 2 3 7" xfId="5615"/>
    <cellStyle name="Normal 16 2 3_Lists" xfId="1542"/>
    <cellStyle name="Normal 16 2 4" xfId="1543"/>
    <cellStyle name="Normal 16 2 4 2" xfId="1544"/>
    <cellStyle name="Normal 16 2 4 2 2" xfId="2672"/>
    <cellStyle name="Normal 16 2 4 2 2 2" xfId="4597"/>
    <cellStyle name="Normal 16 2 4 2 2 3" xfId="6135"/>
    <cellStyle name="Normal 16 2 4 2 3" xfId="3180"/>
    <cellStyle name="Normal 16 2 4 2 3 2" xfId="5105"/>
    <cellStyle name="Normal 16 2 4 2 3 3" xfId="6643"/>
    <cellStyle name="Normal 16 2 4 2 4" xfId="4082"/>
    <cellStyle name="Normal 16 2 4 2 5" xfId="5620"/>
    <cellStyle name="Normal 16 2 4 2_Sheet2" xfId="3873"/>
    <cellStyle name="Normal 16 2 4 3" xfId="2671"/>
    <cellStyle name="Normal 16 2 4 3 2" xfId="4596"/>
    <cellStyle name="Normal 16 2 4 3 3" xfId="6134"/>
    <cellStyle name="Normal 16 2 4 4" xfId="3179"/>
    <cellStyle name="Normal 16 2 4 4 2" xfId="5104"/>
    <cellStyle name="Normal 16 2 4 4 3" xfId="6642"/>
    <cellStyle name="Normal 16 2 4 5" xfId="4081"/>
    <cellStyle name="Normal 16 2 4 6" xfId="5619"/>
    <cellStyle name="Normal 16 2 4_Sheet2" xfId="3876"/>
    <cellStyle name="Normal 16 2 5" xfId="1545"/>
    <cellStyle name="Normal 16 2 5 2" xfId="2673"/>
    <cellStyle name="Normal 16 2 5 2 2" xfId="4598"/>
    <cellStyle name="Normal 16 2 5 2 3" xfId="6136"/>
    <cellStyle name="Normal 16 2 5 3" xfId="3181"/>
    <cellStyle name="Normal 16 2 5 3 2" xfId="5106"/>
    <cellStyle name="Normal 16 2 5 3 3" xfId="6644"/>
    <cellStyle name="Normal 16 2 5 4" xfId="4083"/>
    <cellStyle name="Normal 16 2 5 5" xfId="5621"/>
    <cellStyle name="Normal 16 2 5_Sheet2" xfId="3872"/>
    <cellStyle name="Normal 16 2 6" xfId="2658"/>
    <cellStyle name="Normal 16 2 6 2" xfId="4583"/>
    <cellStyle name="Normal 16 2 6 3" xfId="6121"/>
    <cellStyle name="Normal 16 2 7" xfId="3166"/>
    <cellStyle name="Normal 16 2 7 2" xfId="5091"/>
    <cellStyle name="Normal 16 2 7 3" xfId="6629"/>
    <cellStyle name="Normal 16 2 8" xfId="4068"/>
    <cellStyle name="Normal 16 2 9" xfId="5606"/>
    <cellStyle name="Normal 16 2_Lists" xfId="1546"/>
    <cellStyle name="Normal 16 3" xfId="1547"/>
    <cellStyle name="Normal 16 3 2" xfId="1548"/>
    <cellStyle name="Normal 16 3 2 2" xfId="1549"/>
    <cellStyle name="Normal 16 3 2 2 2" xfId="1550"/>
    <cellStyle name="Normal 16 3 2 2 2 2" xfId="2677"/>
    <cellStyle name="Normal 16 3 2 2 2 2 2" xfId="4602"/>
    <cellStyle name="Normal 16 3 2 2 2 2 3" xfId="6140"/>
    <cellStyle name="Normal 16 3 2 2 2 3" xfId="3185"/>
    <cellStyle name="Normal 16 3 2 2 2 3 2" xfId="5110"/>
    <cellStyle name="Normal 16 3 2 2 2 3 3" xfId="6648"/>
    <cellStyle name="Normal 16 3 2 2 2 4" xfId="4087"/>
    <cellStyle name="Normal 16 3 2 2 2 5" xfId="5625"/>
    <cellStyle name="Normal 16 3 2 2 2_Sheet2" xfId="3870"/>
    <cellStyle name="Normal 16 3 2 2 3" xfId="2676"/>
    <cellStyle name="Normal 16 3 2 2 3 2" xfId="4601"/>
    <cellStyle name="Normal 16 3 2 2 3 3" xfId="6139"/>
    <cellStyle name="Normal 16 3 2 2 4" xfId="3184"/>
    <cellStyle name="Normal 16 3 2 2 4 2" xfId="5109"/>
    <cellStyle name="Normal 16 3 2 2 4 3" xfId="6647"/>
    <cellStyle name="Normal 16 3 2 2 5" xfId="4086"/>
    <cellStyle name="Normal 16 3 2 2 6" xfId="5624"/>
    <cellStyle name="Normal 16 3 2 2_Sheet2" xfId="3871"/>
    <cellStyle name="Normal 16 3 2 3" xfId="1551"/>
    <cellStyle name="Normal 16 3 2 3 2" xfId="2678"/>
    <cellStyle name="Normal 16 3 2 3 2 2" xfId="4603"/>
    <cellStyle name="Normal 16 3 2 3 2 3" xfId="6141"/>
    <cellStyle name="Normal 16 3 2 3 3" xfId="3186"/>
    <cellStyle name="Normal 16 3 2 3 3 2" xfId="5111"/>
    <cellStyle name="Normal 16 3 2 3 3 3" xfId="6649"/>
    <cellStyle name="Normal 16 3 2 3 4" xfId="4088"/>
    <cellStyle name="Normal 16 3 2 3 5" xfId="5626"/>
    <cellStyle name="Normal 16 3 2 3_Sheet2" xfId="3869"/>
    <cellStyle name="Normal 16 3 2 4" xfId="2675"/>
    <cellStyle name="Normal 16 3 2 4 2" xfId="4600"/>
    <cellStyle name="Normal 16 3 2 4 3" xfId="6138"/>
    <cellStyle name="Normal 16 3 2 5" xfId="3183"/>
    <cellStyle name="Normal 16 3 2 5 2" xfId="5108"/>
    <cellStyle name="Normal 16 3 2 5 3" xfId="6646"/>
    <cellStyle name="Normal 16 3 2 6" xfId="4085"/>
    <cellStyle name="Normal 16 3 2 7" xfId="5623"/>
    <cellStyle name="Normal 16 3 2_Lists" xfId="1552"/>
    <cellStyle name="Normal 16 3 3" xfId="1553"/>
    <cellStyle name="Normal 16 3 3 2" xfId="1554"/>
    <cellStyle name="Normal 16 3 3 2 2" xfId="2680"/>
    <cellStyle name="Normal 16 3 3 2 2 2" xfId="4605"/>
    <cellStyle name="Normal 16 3 3 2 2 3" xfId="6143"/>
    <cellStyle name="Normal 16 3 3 2 3" xfId="3188"/>
    <cellStyle name="Normal 16 3 3 2 3 2" xfId="5113"/>
    <cellStyle name="Normal 16 3 3 2 3 3" xfId="6651"/>
    <cellStyle name="Normal 16 3 3 2 4" xfId="4090"/>
    <cellStyle name="Normal 16 3 3 2 5" xfId="5628"/>
    <cellStyle name="Normal 16 3 3 2_Sheet2" xfId="3865"/>
    <cellStyle name="Normal 16 3 3 3" xfId="2679"/>
    <cellStyle name="Normal 16 3 3 3 2" xfId="4604"/>
    <cellStyle name="Normal 16 3 3 3 3" xfId="6142"/>
    <cellStyle name="Normal 16 3 3 4" xfId="3187"/>
    <cellStyle name="Normal 16 3 3 4 2" xfId="5112"/>
    <cellStyle name="Normal 16 3 3 4 3" xfId="6650"/>
    <cellStyle name="Normal 16 3 3 5" xfId="4089"/>
    <cellStyle name="Normal 16 3 3 6" xfId="5627"/>
    <cellStyle name="Normal 16 3 3_Sheet2" xfId="3868"/>
    <cellStyle name="Normal 16 3 4" xfId="1555"/>
    <cellStyle name="Normal 16 3 4 2" xfId="2681"/>
    <cellStyle name="Normal 16 3 4 2 2" xfId="4606"/>
    <cellStyle name="Normal 16 3 4 2 3" xfId="6144"/>
    <cellStyle name="Normal 16 3 4 3" xfId="3189"/>
    <cellStyle name="Normal 16 3 4 3 2" xfId="5114"/>
    <cellStyle name="Normal 16 3 4 3 3" xfId="6652"/>
    <cellStyle name="Normal 16 3 4 4" xfId="4091"/>
    <cellStyle name="Normal 16 3 4 5" xfId="5629"/>
    <cellStyle name="Normal 16 3 4_Sheet2" xfId="3863"/>
    <cellStyle name="Normal 16 3 5" xfId="2674"/>
    <cellStyle name="Normal 16 3 5 2" xfId="4599"/>
    <cellStyle name="Normal 16 3 5 3" xfId="6137"/>
    <cellStyle name="Normal 16 3 6" xfId="3182"/>
    <cellStyle name="Normal 16 3 6 2" xfId="5107"/>
    <cellStyle name="Normal 16 3 6 3" xfId="6645"/>
    <cellStyle name="Normal 16 3 7" xfId="4084"/>
    <cellStyle name="Normal 16 3 8" xfId="5622"/>
    <cellStyle name="Normal 16 3_Lists" xfId="1556"/>
    <cellStyle name="Normal 16 4" xfId="1557"/>
    <cellStyle name="Normal 16 4 2" xfId="1558"/>
    <cellStyle name="Normal 16 4 2 2" xfId="1559"/>
    <cellStyle name="Normal 16 4 2 2 2" xfId="2684"/>
    <cellStyle name="Normal 16 4 2 2 2 2" xfId="4609"/>
    <cellStyle name="Normal 16 4 2 2 2 3" xfId="6147"/>
    <cellStyle name="Normal 16 4 2 2 3" xfId="3192"/>
    <cellStyle name="Normal 16 4 2 2 3 2" xfId="5117"/>
    <cellStyle name="Normal 16 4 2 2 3 3" xfId="6655"/>
    <cellStyle name="Normal 16 4 2 2 4" xfId="4094"/>
    <cellStyle name="Normal 16 4 2 2 5" xfId="5632"/>
    <cellStyle name="Normal 16 4 2 2_Sheet2" xfId="3861"/>
    <cellStyle name="Normal 16 4 2 3" xfId="2683"/>
    <cellStyle name="Normal 16 4 2 3 2" xfId="4608"/>
    <cellStyle name="Normal 16 4 2 3 3" xfId="6146"/>
    <cellStyle name="Normal 16 4 2 4" xfId="3191"/>
    <cellStyle name="Normal 16 4 2 4 2" xfId="5116"/>
    <cellStyle name="Normal 16 4 2 4 3" xfId="6654"/>
    <cellStyle name="Normal 16 4 2 5" xfId="4093"/>
    <cellStyle name="Normal 16 4 2 6" xfId="5631"/>
    <cellStyle name="Normal 16 4 2_Sheet2" xfId="3862"/>
    <cellStyle name="Normal 16 4 3" xfId="1560"/>
    <cellStyle name="Normal 16 4 3 2" xfId="2685"/>
    <cellStyle name="Normal 16 4 3 2 2" xfId="4610"/>
    <cellStyle name="Normal 16 4 3 2 3" xfId="6148"/>
    <cellStyle name="Normal 16 4 3 3" xfId="3193"/>
    <cellStyle name="Normal 16 4 3 3 2" xfId="5118"/>
    <cellStyle name="Normal 16 4 3 3 3" xfId="6656"/>
    <cellStyle name="Normal 16 4 3 4" xfId="4095"/>
    <cellStyle name="Normal 16 4 3 5" xfId="5633"/>
    <cellStyle name="Normal 16 4 3_Sheet2" xfId="3860"/>
    <cellStyle name="Normal 16 4 4" xfId="2682"/>
    <cellStyle name="Normal 16 4 4 2" xfId="4607"/>
    <cellStyle name="Normal 16 4 4 3" xfId="6145"/>
    <cellStyle name="Normal 16 4 5" xfId="3190"/>
    <cellStyle name="Normal 16 4 5 2" xfId="5115"/>
    <cellStyle name="Normal 16 4 5 3" xfId="6653"/>
    <cellStyle name="Normal 16 4 6" xfId="4092"/>
    <cellStyle name="Normal 16 4 7" xfId="5630"/>
    <cellStyle name="Normal 16 4_Lists" xfId="1561"/>
    <cellStyle name="Normal 16 5" xfId="1562"/>
    <cellStyle name="Normal 16 5 2" xfId="1563"/>
    <cellStyle name="Normal 16 5 2 2" xfId="2687"/>
    <cellStyle name="Normal 16 5 2 2 2" xfId="4612"/>
    <cellStyle name="Normal 16 5 2 2 3" xfId="6150"/>
    <cellStyle name="Normal 16 5 2 3" xfId="3195"/>
    <cellStyle name="Normal 16 5 2 3 2" xfId="5120"/>
    <cellStyle name="Normal 16 5 2 3 3" xfId="6658"/>
    <cellStyle name="Normal 16 5 2 4" xfId="4097"/>
    <cellStyle name="Normal 16 5 2 5" xfId="5635"/>
    <cellStyle name="Normal 16 5 2_Sheet2" xfId="3858"/>
    <cellStyle name="Normal 16 5 3" xfId="2686"/>
    <cellStyle name="Normal 16 5 3 2" xfId="4611"/>
    <cellStyle name="Normal 16 5 3 3" xfId="6149"/>
    <cellStyle name="Normal 16 5 4" xfId="3194"/>
    <cellStyle name="Normal 16 5 4 2" xfId="5119"/>
    <cellStyle name="Normal 16 5 4 3" xfId="6657"/>
    <cellStyle name="Normal 16 5 5" xfId="4096"/>
    <cellStyle name="Normal 16 5 6" xfId="5634"/>
    <cellStyle name="Normal 16 5_Sheet2" xfId="3859"/>
    <cellStyle name="Normal 16 6" xfId="1564"/>
    <cellStyle name="Normal 16 6 2" xfId="2688"/>
    <cellStyle name="Normal 16 6 2 2" xfId="4613"/>
    <cellStyle name="Normal 16 6 2 3" xfId="6151"/>
    <cellStyle name="Normal 16 6 3" xfId="3196"/>
    <cellStyle name="Normal 16 6 3 2" xfId="5121"/>
    <cellStyle name="Normal 16 6 3 3" xfId="6659"/>
    <cellStyle name="Normal 16 6 4" xfId="4098"/>
    <cellStyle name="Normal 16 6 5" xfId="5636"/>
    <cellStyle name="Normal 16 6_Sheet2" xfId="3857"/>
    <cellStyle name="Normal 16 7" xfId="2657"/>
    <cellStyle name="Normal 16 7 2" xfId="4582"/>
    <cellStyle name="Normal 16 7 3" xfId="6120"/>
    <cellStyle name="Normal 16 8" xfId="3165"/>
    <cellStyle name="Normal 16 8 2" xfId="5090"/>
    <cellStyle name="Normal 16 8 3" xfId="6628"/>
    <cellStyle name="Normal 16 9" xfId="4067"/>
    <cellStyle name="Normal 16_Lists" xfId="1565"/>
    <cellStyle name="Normal 17" xfId="1566"/>
    <cellStyle name="Normal 17 10" xfId="5637"/>
    <cellStyle name="Normal 17 2" xfId="1567"/>
    <cellStyle name="Normal 17 2 2" xfId="1568"/>
    <cellStyle name="Normal 17 2 2 2" xfId="1569"/>
    <cellStyle name="Normal 17 2 2 2 2" xfId="1570"/>
    <cellStyle name="Normal 17 2 2 2 2 2" xfId="1571"/>
    <cellStyle name="Normal 17 2 2 2 2 2 2" xfId="2694"/>
    <cellStyle name="Normal 17 2 2 2 2 2 2 2" xfId="4619"/>
    <cellStyle name="Normal 17 2 2 2 2 2 2 3" xfId="6157"/>
    <cellStyle name="Normal 17 2 2 2 2 2 3" xfId="3202"/>
    <cellStyle name="Normal 17 2 2 2 2 2 3 2" xfId="5127"/>
    <cellStyle name="Normal 17 2 2 2 2 2 3 3" xfId="6665"/>
    <cellStyle name="Normal 17 2 2 2 2 2 4" xfId="4104"/>
    <cellStyle name="Normal 17 2 2 2 2 2 5" xfId="5642"/>
    <cellStyle name="Normal 17 2 2 2 2 2_Sheet2" xfId="3855"/>
    <cellStyle name="Normal 17 2 2 2 2 3" xfId="2693"/>
    <cellStyle name="Normal 17 2 2 2 2 3 2" xfId="4618"/>
    <cellStyle name="Normal 17 2 2 2 2 3 3" xfId="6156"/>
    <cellStyle name="Normal 17 2 2 2 2 4" xfId="3201"/>
    <cellStyle name="Normal 17 2 2 2 2 4 2" xfId="5126"/>
    <cellStyle name="Normal 17 2 2 2 2 4 3" xfId="6664"/>
    <cellStyle name="Normal 17 2 2 2 2 5" xfId="4103"/>
    <cellStyle name="Normal 17 2 2 2 2 6" xfId="5641"/>
    <cellStyle name="Normal 17 2 2 2 2_Sheet2" xfId="3856"/>
    <cellStyle name="Normal 17 2 2 2 3" xfId="1572"/>
    <cellStyle name="Normal 17 2 2 2 3 2" xfId="2695"/>
    <cellStyle name="Normal 17 2 2 2 3 2 2" xfId="4620"/>
    <cellStyle name="Normal 17 2 2 2 3 2 3" xfId="6158"/>
    <cellStyle name="Normal 17 2 2 2 3 3" xfId="3203"/>
    <cellStyle name="Normal 17 2 2 2 3 3 2" xfId="5128"/>
    <cellStyle name="Normal 17 2 2 2 3 3 3" xfId="6666"/>
    <cellStyle name="Normal 17 2 2 2 3 4" xfId="4105"/>
    <cellStyle name="Normal 17 2 2 2 3 5" xfId="5643"/>
    <cellStyle name="Normal 17 2 2 2 3_Sheet2" xfId="3854"/>
    <cellStyle name="Normal 17 2 2 2 4" xfId="2692"/>
    <cellStyle name="Normal 17 2 2 2 4 2" xfId="4617"/>
    <cellStyle name="Normal 17 2 2 2 4 3" xfId="6155"/>
    <cellStyle name="Normal 17 2 2 2 5" xfId="3200"/>
    <cellStyle name="Normal 17 2 2 2 5 2" xfId="5125"/>
    <cellStyle name="Normal 17 2 2 2 5 3" xfId="6663"/>
    <cellStyle name="Normal 17 2 2 2 6" xfId="4102"/>
    <cellStyle name="Normal 17 2 2 2 7" xfId="5640"/>
    <cellStyle name="Normal 17 2 2 2_Lists" xfId="1573"/>
    <cellStyle name="Normal 17 2 2 3" xfId="1574"/>
    <cellStyle name="Normal 17 2 2 3 2" xfId="1575"/>
    <cellStyle name="Normal 17 2 2 3 2 2" xfId="2697"/>
    <cellStyle name="Normal 17 2 2 3 2 2 2" xfId="4622"/>
    <cellStyle name="Normal 17 2 2 3 2 2 3" xfId="6160"/>
    <cellStyle name="Normal 17 2 2 3 2 3" xfId="3205"/>
    <cellStyle name="Normal 17 2 2 3 2 3 2" xfId="5130"/>
    <cellStyle name="Normal 17 2 2 3 2 3 3" xfId="6668"/>
    <cellStyle name="Normal 17 2 2 3 2 4" xfId="4107"/>
    <cellStyle name="Normal 17 2 2 3 2 5" xfId="5645"/>
    <cellStyle name="Normal 17 2 2 3 2_Sheet2" xfId="3852"/>
    <cellStyle name="Normal 17 2 2 3 3" xfId="2696"/>
    <cellStyle name="Normal 17 2 2 3 3 2" xfId="4621"/>
    <cellStyle name="Normal 17 2 2 3 3 3" xfId="6159"/>
    <cellStyle name="Normal 17 2 2 3 4" xfId="3204"/>
    <cellStyle name="Normal 17 2 2 3 4 2" xfId="5129"/>
    <cellStyle name="Normal 17 2 2 3 4 3" xfId="6667"/>
    <cellStyle name="Normal 17 2 2 3 5" xfId="4106"/>
    <cellStyle name="Normal 17 2 2 3 6" xfId="5644"/>
    <cellStyle name="Normal 17 2 2 3_Sheet2" xfId="3853"/>
    <cellStyle name="Normal 17 2 2 4" xfId="1576"/>
    <cellStyle name="Normal 17 2 2 4 2" xfId="2698"/>
    <cellStyle name="Normal 17 2 2 4 2 2" xfId="4623"/>
    <cellStyle name="Normal 17 2 2 4 2 3" xfId="6161"/>
    <cellStyle name="Normal 17 2 2 4 3" xfId="3206"/>
    <cellStyle name="Normal 17 2 2 4 3 2" xfId="5131"/>
    <cellStyle name="Normal 17 2 2 4 3 3" xfId="6669"/>
    <cellStyle name="Normal 17 2 2 4 4" xfId="4108"/>
    <cellStyle name="Normal 17 2 2 4 5" xfId="5646"/>
    <cellStyle name="Normal 17 2 2 4_Sheet2" xfId="3851"/>
    <cellStyle name="Normal 17 2 2 5" xfId="2691"/>
    <cellStyle name="Normal 17 2 2 5 2" xfId="4616"/>
    <cellStyle name="Normal 17 2 2 5 3" xfId="6154"/>
    <cellStyle name="Normal 17 2 2 6" xfId="3199"/>
    <cellStyle name="Normal 17 2 2 6 2" xfId="5124"/>
    <cellStyle name="Normal 17 2 2 6 3" xfId="6662"/>
    <cellStyle name="Normal 17 2 2 7" xfId="4101"/>
    <cellStyle name="Normal 17 2 2 8" xfId="5639"/>
    <cellStyle name="Normal 17 2 2_Lists" xfId="1577"/>
    <cellStyle name="Normal 17 2 3" xfId="1578"/>
    <cellStyle name="Normal 17 2 3 2" xfId="1579"/>
    <cellStyle name="Normal 17 2 3 2 2" xfId="1580"/>
    <cellStyle name="Normal 17 2 3 2 2 2" xfId="2701"/>
    <cellStyle name="Normal 17 2 3 2 2 2 2" xfId="4626"/>
    <cellStyle name="Normal 17 2 3 2 2 2 3" xfId="6164"/>
    <cellStyle name="Normal 17 2 3 2 2 3" xfId="3209"/>
    <cellStyle name="Normal 17 2 3 2 2 3 2" xfId="5134"/>
    <cellStyle name="Normal 17 2 3 2 2 3 3" xfId="6672"/>
    <cellStyle name="Normal 17 2 3 2 2 4" xfId="4111"/>
    <cellStyle name="Normal 17 2 3 2 2 5" xfId="5649"/>
    <cellStyle name="Normal 17 2 3 2 2_Sheet2" xfId="3849"/>
    <cellStyle name="Normal 17 2 3 2 3" xfId="2700"/>
    <cellStyle name="Normal 17 2 3 2 3 2" xfId="4625"/>
    <cellStyle name="Normal 17 2 3 2 3 3" xfId="6163"/>
    <cellStyle name="Normal 17 2 3 2 4" xfId="3208"/>
    <cellStyle name="Normal 17 2 3 2 4 2" xfId="5133"/>
    <cellStyle name="Normal 17 2 3 2 4 3" xfId="6671"/>
    <cellStyle name="Normal 17 2 3 2 5" xfId="4110"/>
    <cellStyle name="Normal 17 2 3 2 6" xfId="5648"/>
    <cellStyle name="Normal 17 2 3 2_Sheet2" xfId="3850"/>
    <cellStyle name="Normal 17 2 3 3" xfId="1581"/>
    <cellStyle name="Normal 17 2 3 3 2" xfId="2702"/>
    <cellStyle name="Normal 17 2 3 3 2 2" xfId="4627"/>
    <cellStyle name="Normal 17 2 3 3 2 3" xfId="6165"/>
    <cellStyle name="Normal 17 2 3 3 3" xfId="3210"/>
    <cellStyle name="Normal 17 2 3 3 3 2" xfId="5135"/>
    <cellStyle name="Normal 17 2 3 3 3 3" xfId="6673"/>
    <cellStyle name="Normal 17 2 3 3 4" xfId="4112"/>
    <cellStyle name="Normal 17 2 3 3 5" xfId="5650"/>
    <cellStyle name="Normal 17 2 3 3_Sheet2" xfId="3848"/>
    <cellStyle name="Normal 17 2 3 4" xfId="2699"/>
    <cellStyle name="Normal 17 2 3 4 2" xfId="4624"/>
    <cellStyle name="Normal 17 2 3 4 3" xfId="6162"/>
    <cellStyle name="Normal 17 2 3 5" xfId="3207"/>
    <cellStyle name="Normal 17 2 3 5 2" xfId="5132"/>
    <cellStyle name="Normal 17 2 3 5 3" xfId="6670"/>
    <cellStyle name="Normal 17 2 3 6" xfId="4109"/>
    <cellStyle name="Normal 17 2 3 7" xfId="5647"/>
    <cellStyle name="Normal 17 2 3_Lists" xfId="1582"/>
    <cellStyle name="Normal 17 2 4" xfId="1583"/>
    <cellStyle name="Normal 17 2 4 2" xfId="1584"/>
    <cellStyle name="Normal 17 2 4 2 2" xfId="2704"/>
    <cellStyle name="Normal 17 2 4 2 2 2" xfId="4629"/>
    <cellStyle name="Normal 17 2 4 2 2 3" xfId="6167"/>
    <cellStyle name="Normal 17 2 4 2 3" xfId="3212"/>
    <cellStyle name="Normal 17 2 4 2 3 2" xfId="5137"/>
    <cellStyle name="Normal 17 2 4 2 3 3" xfId="6675"/>
    <cellStyle name="Normal 17 2 4 2 4" xfId="4114"/>
    <cellStyle name="Normal 17 2 4 2 5" xfId="5652"/>
    <cellStyle name="Normal 17 2 4 2_Sheet2" xfId="3846"/>
    <cellStyle name="Normal 17 2 4 3" xfId="2703"/>
    <cellStyle name="Normal 17 2 4 3 2" xfId="4628"/>
    <cellStyle name="Normal 17 2 4 3 3" xfId="6166"/>
    <cellStyle name="Normal 17 2 4 4" xfId="3211"/>
    <cellStyle name="Normal 17 2 4 4 2" xfId="5136"/>
    <cellStyle name="Normal 17 2 4 4 3" xfId="6674"/>
    <cellStyle name="Normal 17 2 4 5" xfId="4113"/>
    <cellStyle name="Normal 17 2 4 6" xfId="5651"/>
    <cellStyle name="Normal 17 2 4_Sheet2" xfId="3847"/>
    <cellStyle name="Normal 17 2 5" xfId="1585"/>
    <cellStyle name="Normal 17 2 5 2" xfId="2705"/>
    <cellStyle name="Normal 17 2 5 2 2" xfId="4630"/>
    <cellStyle name="Normal 17 2 5 2 3" xfId="6168"/>
    <cellStyle name="Normal 17 2 5 3" xfId="3213"/>
    <cellStyle name="Normal 17 2 5 3 2" xfId="5138"/>
    <cellStyle name="Normal 17 2 5 3 3" xfId="6676"/>
    <cellStyle name="Normal 17 2 5 4" xfId="4115"/>
    <cellStyle name="Normal 17 2 5 5" xfId="5653"/>
    <cellStyle name="Normal 17 2 5_Sheet2" xfId="3845"/>
    <cellStyle name="Normal 17 2 6" xfId="2690"/>
    <cellStyle name="Normal 17 2 6 2" xfId="4615"/>
    <cellStyle name="Normal 17 2 6 3" xfId="6153"/>
    <cellStyle name="Normal 17 2 7" xfId="3198"/>
    <cellStyle name="Normal 17 2 7 2" xfId="5123"/>
    <cellStyle name="Normal 17 2 7 3" xfId="6661"/>
    <cellStyle name="Normal 17 2 8" xfId="4100"/>
    <cellStyle name="Normal 17 2 9" xfId="5638"/>
    <cellStyle name="Normal 17 2_Lists" xfId="1586"/>
    <cellStyle name="Normal 17 3" xfId="1587"/>
    <cellStyle name="Normal 17 3 2" xfId="1588"/>
    <cellStyle name="Normal 17 3 2 2" xfId="1589"/>
    <cellStyle name="Normal 17 3 2 2 2" xfId="1590"/>
    <cellStyle name="Normal 17 3 2 2 2 2" xfId="2709"/>
    <cellStyle name="Normal 17 3 2 2 2 2 2" xfId="4634"/>
    <cellStyle name="Normal 17 3 2 2 2 2 3" xfId="6172"/>
    <cellStyle name="Normal 17 3 2 2 2 3" xfId="3217"/>
    <cellStyle name="Normal 17 3 2 2 2 3 2" xfId="5142"/>
    <cellStyle name="Normal 17 3 2 2 2 3 3" xfId="6680"/>
    <cellStyle name="Normal 17 3 2 2 2 4" xfId="4119"/>
    <cellStyle name="Normal 17 3 2 2 2 5" xfId="5657"/>
    <cellStyle name="Normal 17 3 2 2 2_Sheet2" xfId="3843"/>
    <cellStyle name="Normal 17 3 2 2 3" xfId="2708"/>
    <cellStyle name="Normal 17 3 2 2 3 2" xfId="4633"/>
    <cellStyle name="Normal 17 3 2 2 3 3" xfId="6171"/>
    <cellStyle name="Normal 17 3 2 2 4" xfId="3216"/>
    <cellStyle name="Normal 17 3 2 2 4 2" xfId="5141"/>
    <cellStyle name="Normal 17 3 2 2 4 3" xfId="6679"/>
    <cellStyle name="Normal 17 3 2 2 5" xfId="4118"/>
    <cellStyle name="Normal 17 3 2 2 6" xfId="5656"/>
    <cellStyle name="Normal 17 3 2 2_Sheet2" xfId="3844"/>
    <cellStyle name="Normal 17 3 2 3" xfId="1591"/>
    <cellStyle name="Normal 17 3 2 3 2" xfId="2710"/>
    <cellStyle name="Normal 17 3 2 3 2 2" xfId="4635"/>
    <cellStyle name="Normal 17 3 2 3 2 3" xfId="6173"/>
    <cellStyle name="Normal 17 3 2 3 3" xfId="3218"/>
    <cellStyle name="Normal 17 3 2 3 3 2" xfId="5143"/>
    <cellStyle name="Normal 17 3 2 3 3 3" xfId="6681"/>
    <cellStyle name="Normal 17 3 2 3 4" xfId="4120"/>
    <cellStyle name="Normal 17 3 2 3 5" xfId="5658"/>
    <cellStyle name="Normal 17 3 2 3_Sheet2" xfId="3842"/>
    <cellStyle name="Normal 17 3 2 4" xfId="2707"/>
    <cellStyle name="Normal 17 3 2 4 2" xfId="4632"/>
    <cellStyle name="Normal 17 3 2 4 3" xfId="6170"/>
    <cellStyle name="Normal 17 3 2 5" xfId="3215"/>
    <cellStyle name="Normal 17 3 2 5 2" xfId="5140"/>
    <cellStyle name="Normal 17 3 2 5 3" xfId="6678"/>
    <cellStyle name="Normal 17 3 2 6" xfId="4117"/>
    <cellStyle name="Normal 17 3 2 7" xfId="5655"/>
    <cellStyle name="Normal 17 3 2_Lists" xfId="1592"/>
    <cellStyle name="Normal 17 3 3" xfId="1593"/>
    <cellStyle name="Normal 17 3 3 2" xfId="1594"/>
    <cellStyle name="Normal 17 3 3 2 2" xfId="2712"/>
    <cellStyle name="Normal 17 3 3 2 2 2" xfId="4637"/>
    <cellStyle name="Normal 17 3 3 2 2 3" xfId="6175"/>
    <cellStyle name="Normal 17 3 3 2 3" xfId="3220"/>
    <cellStyle name="Normal 17 3 3 2 3 2" xfId="5145"/>
    <cellStyle name="Normal 17 3 3 2 3 3" xfId="6683"/>
    <cellStyle name="Normal 17 3 3 2 4" xfId="4122"/>
    <cellStyle name="Normal 17 3 3 2 5" xfId="5660"/>
    <cellStyle name="Normal 17 3 3 2_Sheet2" xfId="3840"/>
    <cellStyle name="Normal 17 3 3 3" xfId="2711"/>
    <cellStyle name="Normal 17 3 3 3 2" xfId="4636"/>
    <cellStyle name="Normal 17 3 3 3 3" xfId="6174"/>
    <cellStyle name="Normal 17 3 3 4" xfId="3219"/>
    <cellStyle name="Normal 17 3 3 4 2" xfId="5144"/>
    <cellStyle name="Normal 17 3 3 4 3" xfId="6682"/>
    <cellStyle name="Normal 17 3 3 5" xfId="4121"/>
    <cellStyle name="Normal 17 3 3 6" xfId="5659"/>
    <cellStyle name="Normal 17 3 3_Sheet2" xfId="3841"/>
    <cellStyle name="Normal 17 3 4" xfId="1595"/>
    <cellStyle name="Normal 17 3 4 2" xfId="2713"/>
    <cellStyle name="Normal 17 3 4 2 2" xfId="4638"/>
    <cellStyle name="Normal 17 3 4 2 3" xfId="6176"/>
    <cellStyle name="Normal 17 3 4 3" xfId="3221"/>
    <cellStyle name="Normal 17 3 4 3 2" xfId="5146"/>
    <cellStyle name="Normal 17 3 4 3 3" xfId="6684"/>
    <cellStyle name="Normal 17 3 4 4" xfId="4123"/>
    <cellStyle name="Normal 17 3 4 5" xfId="5661"/>
    <cellStyle name="Normal 17 3 4_Sheet2" xfId="3839"/>
    <cellStyle name="Normal 17 3 5" xfId="2706"/>
    <cellStyle name="Normal 17 3 5 2" xfId="4631"/>
    <cellStyle name="Normal 17 3 5 3" xfId="6169"/>
    <cellStyle name="Normal 17 3 6" xfId="3214"/>
    <cellStyle name="Normal 17 3 6 2" xfId="5139"/>
    <cellStyle name="Normal 17 3 6 3" xfId="6677"/>
    <cellStyle name="Normal 17 3 7" xfId="4116"/>
    <cellStyle name="Normal 17 3 8" xfId="5654"/>
    <cellStyle name="Normal 17 3_Lists" xfId="1596"/>
    <cellStyle name="Normal 17 4" xfId="1597"/>
    <cellStyle name="Normal 17 4 2" xfId="1598"/>
    <cellStyle name="Normal 17 4 2 2" xfId="1599"/>
    <cellStyle name="Normal 17 4 2 2 2" xfId="2716"/>
    <cellStyle name="Normal 17 4 2 2 2 2" xfId="4641"/>
    <cellStyle name="Normal 17 4 2 2 2 3" xfId="6179"/>
    <cellStyle name="Normal 17 4 2 2 3" xfId="3224"/>
    <cellStyle name="Normal 17 4 2 2 3 2" xfId="5149"/>
    <cellStyle name="Normal 17 4 2 2 3 3" xfId="6687"/>
    <cellStyle name="Normal 17 4 2 2 4" xfId="4126"/>
    <cellStyle name="Normal 17 4 2 2 5" xfId="5664"/>
    <cellStyle name="Normal 17 4 2 2_Sheet2" xfId="3837"/>
    <cellStyle name="Normal 17 4 2 3" xfId="2715"/>
    <cellStyle name="Normal 17 4 2 3 2" xfId="4640"/>
    <cellStyle name="Normal 17 4 2 3 3" xfId="6178"/>
    <cellStyle name="Normal 17 4 2 4" xfId="3223"/>
    <cellStyle name="Normal 17 4 2 4 2" xfId="5148"/>
    <cellStyle name="Normal 17 4 2 4 3" xfId="6686"/>
    <cellStyle name="Normal 17 4 2 5" xfId="4125"/>
    <cellStyle name="Normal 17 4 2 6" xfId="5663"/>
    <cellStyle name="Normal 17 4 2_Sheet2" xfId="3838"/>
    <cellStyle name="Normal 17 4 3" xfId="1600"/>
    <cellStyle name="Normal 17 4 3 2" xfId="2717"/>
    <cellStyle name="Normal 17 4 3 2 2" xfId="4642"/>
    <cellStyle name="Normal 17 4 3 2 3" xfId="6180"/>
    <cellStyle name="Normal 17 4 3 3" xfId="3225"/>
    <cellStyle name="Normal 17 4 3 3 2" xfId="5150"/>
    <cellStyle name="Normal 17 4 3 3 3" xfId="6688"/>
    <cellStyle name="Normal 17 4 3 4" xfId="4127"/>
    <cellStyle name="Normal 17 4 3 5" xfId="5665"/>
    <cellStyle name="Normal 17 4 3_Sheet2" xfId="3836"/>
    <cellStyle name="Normal 17 4 4" xfId="2714"/>
    <cellStyle name="Normal 17 4 4 2" xfId="4639"/>
    <cellStyle name="Normal 17 4 4 3" xfId="6177"/>
    <cellStyle name="Normal 17 4 5" xfId="3222"/>
    <cellStyle name="Normal 17 4 5 2" xfId="5147"/>
    <cellStyle name="Normal 17 4 5 3" xfId="6685"/>
    <cellStyle name="Normal 17 4 6" xfId="4124"/>
    <cellStyle name="Normal 17 4 7" xfId="5662"/>
    <cellStyle name="Normal 17 4_Lists" xfId="1601"/>
    <cellStyle name="Normal 17 5" xfId="1602"/>
    <cellStyle name="Normal 17 5 2" xfId="1603"/>
    <cellStyle name="Normal 17 5 2 2" xfId="2719"/>
    <cellStyle name="Normal 17 5 2 2 2" xfId="4644"/>
    <cellStyle name="Normal 17 5 2 2 3" xfId="6182"/>
    <cellStyle name="Normal 17 5 2 3" xfId="3227"/>
    <cellStyle name="Normal 17 5 2 3 2" xfId="5152"/>
    <cellStyle name="Normal 17 5 2 3 3" xfId="6690"/>
    <cellStyle name="Normal 17 5 2 4" xfId="4129"/>
    <cellStyle name="Normal 17 5 2 5" xfId="5667"/>
    <cellStyle name="Normal 17 5 2_Sheet2" xfId="3834"/>
    <cellStyle name="Normal 17 5 3" xfId="2718"/>
    <cellStyle name="Normal 17 5 3 2" xfId="4643"/>
    <cellStyle name="Normal 17 5 3 3" xfId="6181"/>
    <cellStyle name="Normal 17 5 4" xfId="3226"/>
    <cellStyle name="Normal 17 5 4 2" xfId="5151"/>
    <cellStyle name="Normal 17 5 4 3" xfId="6689"/>
    <cellStyle name="Normal 17 5 5" xfId="4128"/>
    <cellStyle name="Normal 17 5 6" xfId="5666"/>
    <cellStyle name="Normal 17 5_Sheet2" xfId="3835"/>
    <cellStyle name="Normal 17 6" xfId="1604"/>
    <cellStyle name="Normal 17 6 2" xfId="2720"/>
    <cellStyle name="Normal 17 6 2 2" xfId="4645"/>
    <cellStyle name="Normal 17 6 2 3" xfId="6183"/>
    <cellStyle name="Normal 17 6 3" xfId="3228"/>
    <cellStyle name="Normal 17 6 3 2" xfId="5153"/>
    <cellStyle name="Normal 17 6 3 3" xfId="6691"/>
    <cellStyle name="Normal 17 6 4" xfId="4130"/>
    <cellStyle name="Normal 17 6 5" xfId="5668"/>
    <cellStyle name="Normal 17 6_Sheet2" xfId="3833"/>
    <cellStyle name="Normal 17 7" xfId="2689"/>
    <cellStyle name="Normal 17 7 2" xfId="4614"/>
    <cellStyle name="Normal 17 7 3" xfId="6152"/>
    <cellStyle name="Normal 17 8" xfId="3197"/>
    <cellStyle name="Normal 17 8 2" xfId="5122"/>
    <cellStyle name="Normal 17 8 3" xfId="6660"/>
    <cellStyle name="Normal 17 9" xfId="4099"/>
    <cellStyle name="Normal 17_Lists" xfId="1605"/>
    <cellStyle name="Normal 18" xfId="1606"/>
    <cellStyle name="Normal 18 10" xfId="5669"/>
    <cellStyle name="Normal 18 2" xfId="1607"/>
    <cellStyle name="Normal 18 2 2" xfId="1608"/>
    <cellStyle name="Normal 18 2 2 2" xfId="1609"/>
    <cellStyle name="Normal 18 2 2 2 2" xfId="1610"/>
    <cellStyle name="Normal 18 2 2 2 2 2" xfId="1611"/>
    <cellStyle name="Normal 18 2 2 2 2 2 2" xfId="2726"/>
    <cellStyle name="Normal 18 2 2 2 2 2 2 2" xfId="4651"/>
    <cellStyle name="Normal 18 2 2 2 2 2 2 3" xfId="6189"/>
    <cellStyle name="Normal 18 2 2 2 2 2 3" xfId="3234"/>
    <cellStyle name="Normal 18 2 2 2 2 2 3 2" xfId="5159"/>
    <cellStyle name="Normal 18 2 2 2 2 2 3 3" xfId="6697"/>
    <cellStyle name="Normal 18 2 2 2 2 2 4" xfId="4136"/>
    <cellStyle name="Normal 18 2 2 2 2 2 5" xfId="5674"/>
    <cellStyle name="Normal 18 2 2 2 2 2_Sheet2" xfId="3831"/>
    <cellStyle name="Normal 18 2 2 2 2 3" xfId="2725"/>
    <cellStyle name="Normal 18 2 2 2 2 3 2" xfId="4650"/>
    <cellStyle name="Normal 18 2 2 2 2 3 3" xfId="6188"/>
    <cellStyle name="Normal 18 2 2 2 2 4" xfId="3233"/>
    <cellStyle name="Normal 18 2 2 2 2 4 2" xfId="5158"/>
    <cellStyle name="Normal 18 2 2 2 2 4 3" xfId="6696"/>
    <cellStyle name="Normal 18 2 2 2 2 5" xfId="4135"/>
    <cellStyle name="Normal 18 2 2 2 2 6" xfId="5673"/>
    <cellStyle name="Normal 18 2 2 2 2_Sheet2" xfId="3832"/>
    <cellStyle name="Normal 18 2 2 2 3" xfId="1612"/>
    <cellStyle name="Normal 18 2 2 2 3 2" xfId="2727"/>
    <cellStyle name="Normal 18 2 2 2 3 2 2" xfId="4652"/>
    <cellStyle name="Normal 18 2 2 2 3 2 3" xfId="6190"/>
    <cellStyle name="Normal 18 2 2 2 3 3" xfId="3235"/>
    <cellStyle name="Normal 18 2 2 2 3 3 2" xfId="5160"/>
    <cellStyle name="Normal 18 2 2 2 3 3 3" xfId="6698"/>
    <cellStyle name="Normal 18 2 2 2 3 4" xfId="4137"/>
    <cellStyle name="Normal 18 2 2 2 3 5" xfId="5675"/>
    <cellStyle name="Normal 18 2 2 2 3_Sheet2" xfId="3830"/>
    <cellStyle name="Normal 18 2 2 2 4" xfId="2724"/>
    <cellStyle name="Normal 18 2 2 2 4 2" xfId="4649"/>
    <cellStyle name="Normal 18 2 2 2 4 3" xfId="6187"/>
    <cellStyle name="Normal 18 2 2 2 5" xfId="3232"/>
    <cellStyle name="Normal 18 2 2 2 5 2" xfId="5157"/>
    <cellStyle name="Normal 18 2 2 2 5 3" xfId="6695"/>
    <cellStyle name="Normal 18 2 2 2 6" xfId="4134"/>
    <cellStyle name="Normal 18 2 2 2 7" xfId="5672"/>
    <cellStyle name="Normal 18 2 2 2_Lists" xfId="1613"/>
    <cellStyle name="Normal 18 2 2 3" xfId="1614"/>
    <cellStyle name="Normal 18 2 2 3 2" xfId="1615"/>
    <cellStyle name="Normal 18 2 2 3 2 2" xfId="2729"/>
    <cellStyle name="Normal 18 2 2 3 2 2 2" xfId="4654"/>
    <cellStyle name="Normal 18 2 2 3 2 2 3" xfId="6192"/>
    <cellStyle name="Normal 18 2 2 3 2 3" xfId="3237"/>
    <cellStyle name="Normal 18 2 2 3 2 3 2" xfId="5162"/>
    <cellStyle name="Normal 18 2 2 3 2 3 3" xfId="6700"/>
    <cellStyle name="Normal 18 2 2 3 2 4" xfId="4139"/>
    <cellStyle name="Normal 18 2 2 3 2 5" xfId="5677"/>
    <cellStyle name="Normal 18 2 2 3 2_Sheet2" xfId="3828"/>
    <cellStyle name="Normal 18 2 2 3 3" xfId="2728"/>
    <cellStyle name="Normal 18 2 2 3 3 2" xfId="4653"/>
    <cellStyle name="Normal 18 2 2 3 3 3" xfId="6191"/>
    <cellStyle name="Normal 18 2 2 3 4" xfId="3236"/>
    <cellStyle name="Normal 18 2 2 3 4 2" xfId="5161"/>
    <cellStyle name="Normal 18 2 2 3 4 3" xfId="6699"/>
    <cellStyle name="Normal 18 2 2 3 5" xfId="4138"/>
    <cellStyle name="Normal 18 2 2 3 6" xfId="5676"/>
    <cellStyle name="Normal 18 2 2 3_Sheet2" xfId="3829"/>
    <cellStyle name="Normal 18 2 2 4" xfId="1616"/>
    <cellStyle name="Normal 18 2 2 4 2" xfId="2730"/>
    <cellStyle name="Normal 18 2 2 4 2 2" xfId="4655"/>
    <cellStyle name="Normal 18 2 2 4 2 3" xfId="6193"/>
    <cellStyle name="Normal 18 2 2 4 3" xfId="3238"/>
    <cellStyle name="Normal 18 2 2 4 3 2" xfId="5163"/>
    <cellStyle name="Normal 18 2 2 4 3 3" xfId="6701"/>
    <cellStyle name="Normal 18 2 2 4 4" xfId="4140"/>
    <cellStyle name="Normal 18 2 2 4 5" xfId="5678"/>
    <cellStyle name="Normal 18 2 2 4_Sheet2" xfId="3827"/>
    <cellStyle name="Normal 18 2 2 5" xfId="2723"/>
    <cellStyle name="Normal 18 2 2 5 2" xfId="4648"/>
    <cellStyle name="Normal 18 2 2 5 3" xfId="6186"/>
    <cellStyle name="Normal 18 2 2 6" xfId="3231"/>
    <cellStyle name="Normal 18 2 2 6 2" xfId="5156"/>
    <cellStyle name="Normal 18 2 2 6 3" xfId="6694"/>
    <cellStyle name="Normal 18 2 2 7" xfId="4133"/>
    <cellStyle name="Normal 18 2 2 8" xfId="5671"/>
    <cellStyle name="Normal 18 2 2_Lists" xfId="1617"/>
    <cellStyle name="Normal 18 2 3" xfId="1618"/>
    <cellStyle name="Normal 18 2 3 2" xfId="1619"/>
    <cellStyle name="Normal 18 2 3 2 2" xfId="1620"/>
    <cellStyle name="Normal 18 2 3 2 2 2" xfId="2733"/>
    <cellStyle name="Normal 18 2 3 2 2 2 2" xfId="4658"/>
    <cellStyle name="Normal 18 2 3 2 2 2 3" xfId="6196"/>
    <cellStyle name="Normal 18 2 3 2 2 3" xfId="3241"/>
    <cellStyle name="Normal 18 2 3 2 2 3 2" xfId="5166"/>
    <cellStyle name="Normal 18 2 3 2 2 3 3" xfId="6704"/>
    <cellStyle name="Normal 18 2 3 2 2 4" xfId="4143"/>
    <cellStyle name="Normal 18 2 3 2 2 5" xfId="5681"/>
    <cellStyle name="Normal 18 2 3 2 2_Sheet2" xfId="3825"/>
    <cellStyle name="Normal 18 2 3 2 3" xfId="2732"/>
    <cellStyle name="Normal 18 2 3 2 3 2" xfId="4657"/>
    <cellStyle name="Normal 18 2 3 2 3 3" xfId="6195"/>
    <cellStyle name="Normal 18 2 3 2 4" xfId="3240"/>
    <cellStyle name="Normal 18 2 3 2 4 2" xfId="5165"/>
    <cellStyle name="Normal 18 2 3 2 4 3" xfId="6703"/>
    <cellStyle name="Normal 18 2 3 2 5" xfId="4142"/>
    <cellStyle name="Normal 18 2 3 2 6" xfId="5680"/>
    <cellStyle name="Normal 18 2 3 2_Sheet2" xfId="3826"/>
    <cellStyle name="Normal 18 2 3 3" xfId="1621"/>
    <cellStyle name="Normal 18 2 3 3 2" xfId="2734"/>
    <cellStyle name="Normal 18 2 3 3 2 2" xfId="4659"/>
    <cellStyle name="Normal 18 2 3 3 2 3" xfId="6197"/>
    <cellStyle name="Normal 18 2 3 3 3" xfId="3242"/>
    <cellStyle name="Normal 18 2 3 3 3 2" xfId="5167"/>
    <cellStyle name="Normal 18 2 3 3 3 3" xfId="6705"/>
    <cellStyle name="Normal 18 2 3 3 4" xfId="4144"/>
    <cellStyle name="Normal 18 2 3 3 5" xfId="5682"/>
    <cellStyle name="Normal 18 2 3 3_Sheet2" xfId="3824"/>
    <cellStyle name="Normal 18 2 3 4" xfId="2731"/>
    <cellStyle name="Normal 18 2 3 4 2" xfId="4656"/>
    <cellStyle name="Normal 18 2 3 4 3" xfId="6194"/>
    <cellStyle name="Normal 18 2 3 5" xfId="3239"/>
    <cellStyle name="Normal 18 2 3 5 2" xfId="5164"/>
    <cellStyle name="Normal 18 2 3 5 3" xfId="6702"/>
    <cellStyle name="Normal 18 2 3 6" xfId="4141"/>
    <cellStyle name="Normal 18 2 3 7" xfId="5679"/>
    <cellStyle name="Normal 18 2 3_Lists" xfId="1622"/>
    <cellStyle name="Normal 18 2 4" xfId="1623"/>
    <cellStyle name="Normal 18 2 4 2" xfId="1624"/>
    <cellStyle name="Normal 18 2 4 2 2" xfId="2736"/>
    <cellStyle name="Normal 18 2 4 2 2 2" xfId="4661"/>
    <cellStyle name="Normal 18 2 4 2 2 3" xfId="6199"/>
    <cellStyle name="Normal 18 2 4 2 3" xfId="3244"/>
    <cellStyle name="Normal 18 2 4 2 3 2" xfId="5169"/>
    <cellStyle name="Normal 18 2 4 2 3 3" xfId="6707"/>
    <cellStyle name="Normal 18 2 4 2 4" xfId="4146"/>
    <cellStyle name="Normal 18 2 4 2 5" xfId="5684"/>
    <cellStyle name="Normal 18 2 4 2_Sheet2" xfId="3822"/>
    <cellStyle name="Normal 18 2 4 3" xfId="2735"/>
    <cellStyle name="Normal 18 2 4 3 2" xfId="4660"/>
    <cellStyle name="Normal 18 2 4 3 3" xfId="6198"/>
    <cellStyle name="Normal 18 2 4 4" xfId="3243"/>
    <cellStyle name="Normal 18 2 4 4 2" xfId="5168"/>
    <cellStyle name="Normal 18 2 4 4 3" xfId="6706"/>
    <cellStyle name="Normal 18 2 4 5" xfId="4145"/>
    <cellStyle name="Normal 18 2 4 6" xfId="5683"/>
    <cellStyle name="Normal 18 2 4_Sheet2" xfId="3823"/>
    <cellStyle name="Normal 18 2 5" xfId="1625"/>
    <cellStyle name="Normal 18 2 5 2" xfId="2737"/>
    <cellStyle name="Normal 18 2 5 2 2" xfId="4662"/>
    <cellStyle name="Normal 18 2 5 2 3" xfId="6200"/>
    <cellStyle name="Normal 18 2 5 3" xfId="3245"/>
    <cellStyle name="Normal 18 2 5 3 2" xfId="5170"/>
    <cellStyle name="Normal 18 2 5 3 3" xfId="6708"/>
    <cellStyle name="Normal 18 2 5 4" xfId="4147"/>
    <cellStyle name="Normal 18 2 5 5" xfId="5685"/>
    <cellStyle name="Normal 18 2 5_Sheet2" xfId="3821"/>
    <cellStyle name="Normal 18 2 6" xfId="2722"/>
    <cellStyle name="Normal 18 2 6 2" xfId="4647"/>
    <cellStyle name="Normal 18 2 6 3" xfId="6185"/>
    <cellStyle name="Normal 18 2 7" xfId="3230"/>
    <cellStyle name="Normal 18 2 7 2" xfId="5155"/>
    <cellStyle name="Normal 18 2 7 3" xfId="6693"/>
    <cellStyle name="Normal 18 2 8" xfId="4132"/>
    <cellStyle name="Normal 18 2 9" xfId="5670"/>
    <cellStyle name="Normal 18 2_Lists" xfId="1626"/>
    <cellStyle name="Normal 18 3" xfId="1627"/>
    <cellStyle name="Normal 18 3 2" xfId="1628"/>
    <cellStyle name="Normal 18 3 2 2" xfId="1629"/>
    <cellStyle name="Normal 18 3 2 2 2" xfId="1630"/>
    <cellStyle name="Normal 18 3 2 2 2 2" xfId="2741"/>
    <cellStyle name="Normal 18 3 2 2 2 2 2" xfId="4666"/>
    <cellStyle name="Normal 18 3 2 2 2 2 3" xfId="6204"/>
    <cellStyle name="Normal 18 3 2 2 2 3" xfId="3249"/>
    <cellStyle name="Normal 18 3 2 2 2 3 2" xfId="5174"/>
    <cellStyle name="Normal 18 3 2 2 2 3 3" xfId="6712"/>
    <cellStyle name="Normal 18 3 2 2 2 4" xfId="4151"/>
    <cellStyle name="Normal 18 3 2 2 2 5" xfId="5689"/>
    <cellStyle name="Normal 18 3 2 2 2_Sheet2" xfId="3819"/>
    <cellStyle name="Normal 18 3 2 2 3" xfId="2740"/>
    <cellStyle name="Normal 18 3 2 2 3 2" xfId="4665"/>
    <cellStyle name="Normal 18 3 2 2 3 3" xfId="6203"/>
    <cellStyle name="Normal 18 3 2 2 4" xfId="3248"/>
    <cellStyle name="Normal 18 3 2 2 4 2" xfId="5173"/>
    <cellStyle name="Normal 18 3 2 2 4 3" xfId="6711"/>
    <cellStyle name="Normal 18 3 2 2 5" xfId="4150"/>
    <cellStyle name="Normal 18 3 2 2 6" xfId="5688"/>
    <cellStyle name="Normal 18 3 2 2_Sheet2" xfId="3820"/>
    <cellStyle name="Normal 18 3 2 3" xfId="1631"/>
    <cellStyle name="Normal 18 3 2 3 2" xfId="2742"/>
    <cellStyle name="Normal 18 3 2 3 2 2" xfId="4667"/>
    <cellStyle name="Normal 18 3 2 3 2 3" xfId="6205"/>
    <cellStyle name="Normal 18 3 2 3 3" xfId="3250"/>
    <cellStyle name="Normal 18 3 2 3 3 2" xfId="5175"/>
    <cellStyle name="Normal 18 3 2 3 3 3" xfId="6713"/>
    <cellStyle name="Normal 18 3 2 3 4" xfId="4152"/>
    <cellStyle name="Normal 18 3 2 3 5" xfId="5690"/>
    <cellStyle name="Normal 18 3 2 3_Sheet2" xfId="3818"/>
    <cellStyle name="Normal 18 3 2 4" xfId="2739"/>
    <cellStyle name="Normal 18 3 2 4 2" xfId="4664"/>
    <cellStyle name="Normal 18 3 2 4 3" xfId="6202"/>
    <cellStyle name="Normal 18 3 2 5" xfId="3247"/>
    <cellStyle name="Normal 18 3 2 5 2" xfId="5172"/>
    <cellStyle name="Normal 18 3 2 5 3" xfId="6710"/>
    <cellStyle name="Normal 18 3 2 6" xfId="4149"/>
    <cellStyle name="Normal 18 3 2 7" xfId="5687"/>
    <cellStyle name="Normal 18 3 2_Lists" xfId="1632"/>
    <cellStyle name="Normal 18 3 3" xfId="1633"/>
    <cellStyle name="Normal 18 3 3 2" xfId="1634"/>
    <cellStyle name="Normal 18 3 3 2 2" xfId="2744"/>
    <cellStyle name="Normal 18 3 3 2 2 2" xfId="4669"/>
    <cellStyle name="Normal 18 3 3 2 2 3" xfId="6207"/>
    <cellStyle name="Normal 18 3 3 2 3" xfId="3252"/>
    <cellStyle name="Normal 18 3 3 2 3 2" xfId="5177"/>
    <cellStyle name="Normal 18 3 3 2 3 3" xfId="6715"/>
    <cellStyle name="Normal 18 3 3 2 4" xfId="4154"/>
    <cellStyle name="Normal 18 3 3 2 5" xfId="5692"/>
    <cellStyle name="Normal 18 3 3 2_Sheet2" xfId="3816"/>
    <cellStyle name="Normal 18 3 3 3" xfId="2743"/>
    <cellStyle name="Normal 18 3 3 3 2" xfId="4668"/>
    <cellStyle name="Normal 18 3 3 3 3" xfId="6206"/>
    <cellStyle name="Normal 18 3 3 4" xfId="3251"/>
    <cellStyle name="Normal 18 3 3 4 2" xfId="5176"/>
    <cellStyle name="Normal 18 3 3 4 3" xfId="6714"/>
    <cellStyle name="Normal 18 3 3 5" xfId="4153"/>
    <cellStyle name="Normal 18 3 3 6" xfId="5691"/>
    <cellStyle name="Normal 18 3 3_Sheet2" xfId="3817"/>
    <cellStyle name="Normal 18 3 4" xfId="1635"/>
    <cellStyle name="Normal 18 3 4 2" xfId="2745"/>
    <cellStyle name="Normal 18 3 4 2 2" xfId="4670"/>
    <cellStyle name="Normal 18 3 4 2 3" xfId="6208"/>
    <cellStyle name="Normal 18 3 4 3" xfId="3253"/>
    <cellStyle name="Normal 18 3 4 3 2" xfId="5178"/>
    <cellStyle name="Normal 18 3 4 3 3" xfId="6716"/>
    <cellStyle name="Normal 18 3 4 4" xfId="4155"/>
    <cellStyle name="Normal 18 3 4 5" xfId="5693"/>
    <cellStyle name="Normal 18 3 4_Sheet2" xfId="3815"/>
    <cellStyle name="Normal 18 3 5" xfId="2738"/>
    <cellStyle name="Normal 18 3 5 2" xfId="4663"/>
    <cellStyle name="Normal 18 3 5 3" xfId="6201"/>
    <cellStyle name="Normal 18 3 6" xfId="3246"/>
    <cellStyle name="Normal 18 3 6 2" xfId="5171"/>
    <cellStyle name="Normal 18 3 6 3" xfId="6709"/>
    <cellStyle name="Normal 18 3 7" xfId="4148"/>
    <cellStyle name="Normal 18 3 8" xfId="5686"/>
    <cellStyle name="Normal 18 3_Lists" xfId="1636"/>
    <cellStyle name="Normal 18 4" xfId="1637"/>
    <cellStyle name="Normal 18 4 2" xfId="1638"/>
    <cellStyle name="Normal 18 4 2 2" xfId="1639"/>
    <cellStyle name="Normal 18 4 2 2 2" xfId="2748"/>
    <cellStyle name="Normal 18 4 2 2 2 2" xfId="4673"/>
    <cellStyle name="Normal 18 4 2 2 2 3" xfId="6211"/>
    <cellStyle name="Normal 18 4 2 2 3" xfId="3256"/>
    <cellStyle name="Normal 18 4 2 2 3 2" xfId="5181"/>
    <cellStyle name="Normal 18 4 2 2 3 3" xfId="6719"/>
    <cellStyle name="Normal 18 4 2 2 4" xfId="4158"/>
    <cellStyle name="Normal 18 4 2 2 5" xfId="5696"/>
    <cellStyle name="Normal 18 4 2 2_Sheet2" xfId="3813"/>
    <cellStyle name="Normal 18 4 2 3" xfId="2747"/>
    <cellStyle name="Normal 18 4 2 3 2" xfId="4672"/>
    <cellStyle name="Normal 18 4 2 3 3" xfId="6210"/>
    <cellStyle name="Normal 18 4 2 4" xfId="3255"/>
    <cellStyle name="Normal 18 4 2 4 2" xfId="5180"/>
    <cellStyle name="Normal 18 4 2 4 3" xfId="6718"/>
    <cellStyle name="Normal 18 4 2 5" xfId="4157"/>
    <cellStyle name="Normal 18 4 2 6" xfId="5695"/>
    <cellStyle name="Normal 18 4 2_Sheet2" xfId="3814"/>
    <cellStyle name="Normal 18 4 3" xfId="1640"/>
    <cellStyle name="Normal 18 4 3 2" xfId="2749"/>
    <cellStyle name="Normal 18 4 3 2 2" xfId="4674"/>
    <cellStyle name="Normal 18 4 3 2 3" xfId="6212"/>
    <cellStyle name="Normal 18 4 3 3" xfId="3257"/>
    <cellStyle name="Normal 18 4 3 3 2" xfId="5182"/>
    <cellStyle name="Normal 18 4 3 3 3" xfId="6720"/>
    <cellStyle name="Normal 18 4 3 4" xfId="4159"/>
    <cellStyle name="Normal 18 4 3 5" xfId="5697"/>
    <cellStyle name="Normal 18 4 3_Sheet2" xfId="3812"/>
    <cellStyle name="Normal 18 4 4" xfId="2746"/>
    <cellStyle name="Normal 18 4 4 2" xfId="4671"/>
    <cellStyle name="Normal 18 4 4 3" xfId="6209"/>
    <cellStyle name="Normal 18 4 5" xfId="3254"/>
    <cellStyle name="Normal 18 4 5 2" xfId="5179"/>
    <cellStyle name="Normal 18 4 5 3" xfId="6717"/>
    <cellStyle name="Normal 18 4 6" xfId="4156"/>
    <cellStyle name="Normal 18 4 7" xfId="5694"/>
    <cellStyle name="Normal 18 4_Lists" xfId="1641"/>
    <cellStyle name="Normal 18 5" xfId="1642"/>
    <cellStyle name="Normal 18 5 2" xfId="1643"/>
    <cellStyle name="Normal 18 5 2 2" xfId="2751"/>
    <cellStyle name="Normal 18 5 2 2 2" xfId="4676"/>
    <cellStyle name="Normal 18 5 2 2 3" xfId="6214"/>
    <cellStyle name="Normal 18 5 2 3" xfId="3259"/>
    <cellStyle name="Normal 18 5 2 3 2" xfId="5184"/>
    <cellStyle name="Normal 18 5 2 3 3" xfId="6722"/>
    <cellStyle name="Normal 18 5 2 4" xfId="4161"/>
    <cellStyle name="Normal 18 5 2 5" xfId="5699"/>
    <cellStyle name="Normal 18 5 2_Sheet2" xfId="3810"/>
    <cellStyle name="Normal 18 5 3" xfId="2750"/>
    <cellStyle name="Normal 18 5 3 2" xfId="4675"/>
    <cellStyle name="Normal 18 5 3 3" xfId="6213"/>
    <cellStyle name="Normal 18 5 4" xfId="3258"/>
    <cellStyle name="Normal 18 5 4 2" xfId="5183"/>
    <cellStyle name="Normal 18 5 4 3" xfId="6721"/>
    <cellStyle name="Normal 18 5 5" xfId="4160"/>
    <cellStyle name="Normal 18 5 6" xfId="5698"/>
    <cellStyle name="Normal 18 5_Sheet2" xfId="3811"/>
    <cellStyle name="Normal 18 6" xfId="1644"/>
    <cellStyle name="Normal 18 6 2" xfId="2752"/>
    <cellStyle name="Normal 18 6 2 2" xfId="4677"/>
    <cellStyle name="Normal 18 6 2 3" xfId="6215"/>
    <cellStyle name="Normal 18 6 3" xfId="3260"/>
    <cellStyle name="Normal 18 6 3 2" xfId="5185"/>
    <cellStyle name="Normal 18 6 3 3" xfId="6723"/>
    <cellStyle name="Normal 18 6 4" xfId="4162"/>
    <cellStyle name="Normal 18 6 5" xfId="5700"/>
    <cellStyle name="Normal 18 6_Sheet2" xfId="3809"/>
    <cellStyle name="Normal 18 7" xfId="2721"/>
    <cellStyle name="Normal 18 7 2" xfId="4646"/>
    <cellStyle name="Normal 18 7 3" xfId="6184"/>
    <cellStyle name="Normal 18 8" xfId="3229"/>
    <cellStyle name="Normal 18 8 2" xfId="5154"/>
    <cellStyle name="Normal 18 8 3" xfId="6692"/>
    <cellStyle name="Normal 18 9" xfId="4131"/>
    <cellStyle name="Normal 18_Lists" xfId="1645"/>
    <cellStyle name="Normal 19" xfId="1646"/>
    <cellStyle name="Normal 19 2" xfId="1647"/>
    <cellStyle name="Normal 19 2 2" xfId="1648"/>
    <cellStyle name="Normal 19 2 2 2" xfId="1649"/>
    <cellStyle name="Normal 19 2 2 2 2" xfId="1650"/>
    <cellStyle name="Normal 19 2 2 2 2 2" xfId="2757"/>
    <cellStyle name="Normal 19 2 2 2 2 2 2" xfId="4682"/>
    <cellStyle name="Normal 19 2 2 2 2 2 3" xfId="6220"/>
    <cellStyle name="Normal 19 2 2 2 2 3" xfId="3265"/>
    <cellStyle name="Normal 19 2 2 2 2 3 2" xfId="5190"/>
    <cellStyle name="Normal 19 2 2 2 2 3 3" xfId="6728"/>
    <cellStyle name="Normal 19 2 2 2 2 4" xfId="4167"/>
    <cellStyle name="Normal 19 2 2 2 2 5" xfId="5705"/>
    <cellStyle name="Normal 19 2 2 2 2_Sheet2" xfId="3807"/>
    <cellStyle name="Normal 19 2 2 2 3" xfId="2756"/>
    <cellStyle name="Normal 19 2 2 2 3 2" xfId="4681"/>
    <cellStyle name="Normal 19 2 2 2 3 3" xfId="6219"/>
    <cellStyle name="Normal 19 2 2 2 4" xfId="3264"/>
    <cellStyle name="Normal 19 2 2 2 4 2" xfId="5189"/>
    <cellStyle name="Normal 19 2 2 2 4 3" xfId="6727"/>
    <cellStyle name="Normal 19 2 2 2 5" xfId="4166"/>
    <cellStyle name="Normal 19 2 2 2 6" xfId="5704"/>
    <cellStyle name="Normal 19 2 2 2_Sheet2" xfId="3808"/>
    <cellStyle name="Normal 19 2 2 3" xfId="1651"/>
    <cellStyle name="Normal 19 2 2 3 2" xfId="2758"/>
    <cellStyle name="Normal 19 2 2 3 2 2" xfId="4683"/>
    <cellStyle name="Normal 19 2 2 3 2 3" xfId="6221"/>
    <cellStyle name="Normal 19 2 2 3 3" xfId="3266"/>
    <cellStyle name="Normal 19 2 2 3 3 2" xfId="5191"/>
    <cellStyle name="Normal 19 2 2 3 3 3" xfId="6729"/>
    <cellStyle name="Normal 19 2 2 3 4" xfId="4168"/>
    <cellStyle name="Normal 19 2 2 3 5" xfId="5706"/>
    <cellStyle name="Normal 19 2 2 3_Sheet2" xfId="3806"/>
    <cellStyle name="Normal 19 2 2 4" xfId="2755"/>
    <cellStyle name="Normal 19 2 2 4 2" xfId="4680"/>
    <cellStyle name="Normal 19 2 2 4 3" xfId="6218"/>
    <cellStyle name="Normal 19 2 2 5" xfId="3263"/>
    <cellStyle name="Normal 19 2 2 5 2" xfId="5188"/>
    <cellStyle name="Normal 19 2 2 5 3" xfId="6726"/>
    <cellStyle name="Normal 19 2 2 6" xfId="4165"/>
    <cellStyle name="Normal 19 2 2 7" xfId="5703"/>
    <cellStyle name="Normal 19 2 2_Lists" xfId="1652"/>
    <cellStyle name="Normal 19 2 3" xfId="1653"/>
    <cellStyle name="Normal 19 2 3 2" xfId="1654"/>
    <cellStyle name="Normal 19 2 3 2 2" xfId="2760"/>
    <cellStyle name="Normal 19 2 3 2 2 2" xfId="4685"/>
    <cellStyle name="Normal 19 2 3 2 2 3" xfId="6223"/>
    <cellStyle name="Normal 19 2 3 2 3" xfId="3268"/>
    <cellStyle name="Normal 19 2 3 2 3 2" xfId="5193"/>
    <cellStyle name="Normal 19 2 3 2 3 3" xfId="6731"/>
    <cellStyle name="Normal 19 2 3 2 4" xfId="4170"/>
    <cellStyle name="Normal 19 2 3 2 5" xfId="5708"/>
    <cellStyle name="Normal 19 2 3 2_Sheet2" xfId="3804"/>
    <cellStyle name="Normal 19 2 3 3" xfId="2759"/>
    <cellStyle name="Normal 19 2 3 3 2" xfId="4684"/>
    <cellStyle name="Normal 19 2 3 3 3" xfId="6222"/>
    <cellStyle name="Normal 19 2 3 4" xfId="3267"/>
    <cellStyle name="Normal 19 2 3 4 2" xfId="5192"/>
    <cellStyle name="Normal 19 2 3 4 3" xfId="6730"/>
    <cellStyle name="Normal 19 2 3 5" xfId="4169"/>
    <cellStyle name="Normal 19 2 3 6" xfId="5707"/>
    <cellStyle name="Normal 19 2 3_Sheet2" xfId="3805"/>
    <cellStyle name="Normal 19 2 4" xfId="1655"/>
    <cellStyle name="Normal 19 2 4 2" xfId="2761"/>
    <cellStyle name="Normal 19 2 4 2 2" xfId="4686"/>
    <cellStyle name="Normal 19 2 4 2 3" xfId="6224"/>
    <cellStyle name="Normal 19 2 4 3" xfId="3269"/>
    <cellStyle name="Normal 19 2 4 3 2" xfId="5194"/>
    <cellStyle name="Normal 19 2 4 3 3" xfId="6732"/>
    <cellStyle name="Normal 19 2 4 4" xfId="4171"/>
    <cellStyle name="Normal 19 2 4 5" xfId="5709"/>
    <cellStyle name="Normal 19 2 4_Sheet2" xfId="3803"/>
    <cellStyle name="Normal 19 2 5" xfId="2754"/>
    <cellStyle name="Normal 19 2 5 2" xfId="4679"/>
    <cellStyle name="Normal 19 2 5 3" xfId="6217"/>
    <cellStyle name="Normal 19 2 6" xfId="3262"/>
    <cellStyle name="Normal 19 2 6 2" xfId="5187"/>
    <cellStyle name="Normal 19 2 6 3" xfId="6725"/>
    <cellStyle name="Normal 19 2 7" xfId="4164"/>
    <cellStyle name="Normal 19 2 8" xfId="5702"/>
    <cellStyle name="Normal 19 2_Lists" xfId="1656"/>
    <cellStyle name="Normal 19 3" xfId="1657"/>
    <cellStyle name="Normal 19 3 2" xfId="1658"/>
    <cellStyle name="Normal 19 3 2 2" xfId="1659"/>
    <cellStyle name="Normal 19 3 2 2 2" xfId="2764"/>
    <cellStyle name="Normal 19 3 2 2 2 2" xfId="4689"/>
    <cellStyle name="Normal 19 3 2 2 2 3" xfId="6227"/>
    <cellStyle name="Normal 19 3 2 2 3" xfId="3272"/>
    <cellStyle name="Normal 19 3 2 2 3 2" xfId="5197"/>
    <cellStyle name="Normal 19 3 2 2 3 3" xfId="6735"/>
    <cellStyle name="Normal 19 3 2 2 4" xfId="4174"/>
    <cellStyle name="Normal 19 3 2 2 5" xfId="5712"/>
    <cellStyle name="Normal 19 3 2 2_Sheet2" xfId="3801"/>
    <cellStyle name="Normal 19 3 2 3" xfId="2763"/>
    <cellStyle name="Normal 19 3 2 3 2" xfId="4688"/>
    <cellStyle name="Normal 19 3 2 3 3" xfId="6226"/>
    <cellStyle name="Normal 19 3 2 4" xfId="3271"/>
    <cellStyle name="Normal 19 3 2 4 2" xfId="5196"/>
    <cellStyle name="Normal 19 3 2 4 3" xfId="6734"/>
    <cellStyle name="Normal 19 3 2 5" xfId="4173"/>
    <cellStyle name="Normal 19 3 2 6" xfId="5711"/>
    <cellStyle name="Normal 19 3 2_Sheet2" xfId="3802"/>
    <cellStyle name="Normal 19 3 3" xfId="1660"/>
    <cellStyle name="Normal 19 3 3 2" xfId="2765"/>
    <cellStyle name="Normal 19 3 3 2 2" xfId="4690"/>
    <cellStyle name="Normal 19 3 3 2 3" xfId="6228"/>
    <cellStyle name="Normal 19 3 3 3" xfId="3273"/>
    <cellStyle name="Normal 19 3 3 3 2" xfId="5198"/>
    <cellStyle name="Normal 19 3 3 3 3" xfId="6736"/>
    <cellStyle name="Normal 19 3 3 4" xfId="4175"/>
    <cellStyle name="Normal 19 3 3 5" xfId="5713"/>
    <cellStyle name="Normal 19 3 3_Sheet2" xfId="3800"/>
    <cellStyle name="Normal 19 3 4" xfId="2762"/>
    <cellStyle name="Normal 19 3 4 2" xfId="4687"/>
    <cellStyle name="Normal 19 3 4 3" xfId="6225"/>
    <cellStyle name="Normal 19 3 5" xfId="3270"/>
    <cellStyle name="Normal 19 3 5 2" xfId="5195"/>
    <cellStyle name="Normal 19 3 5 3" xfId="6733"/>
    <cellStyle name="Normal 19 3 6" xfId="4172"/>
    <cellStyle name="Normal 19 3 7" xfId="5710"/>
    <cellStyle name="Normal 19 3_Lists" xfId="1661"/>
    <cellStyle name="Normal 19 4" xfId="1662"/>
    <cellStyle name="Normal 19 4 2" xfId="1663"/>
    <cellStyle name="Normal 19 4 2 2" xfId="2767"/>
    <cellStyle name="Normal 19 4 2 2 2" xfId="4692"/>
    <cellStyle name="Normal 19 4 2 2 3" xfId="6230"/>
    <cellStyle name="Normal 19 4 2 3" xfId="3275"/>
    <cellStyle name="Normal 19 4 2 3 2" xfId="5200"/>
    <cellStyle name="Normal 19 4 2 3 3" xfId="6738"/>
    <cellStyle name="Normal 19 4 2 4" xfId="4177"/>
    <cellStyle name="Normal 19 4 2 5" xfId="5715"/>
    <cellStyle name="Normal 19 4 2_Sheet2" xfId="3798"/>
    <cellStyle name="Normal 19 4 3" xfId="2766"/>
    <cellStyle name="Normal 19 4 3 2" xfId="4691"/>
    <cellStyle name="Normal 19 4 3 3" xfId="6229"/>
    <cellStyle name="Normal 19 4 4" xfId="3274"/>
    <cellStyle name="Normal 19 4 4 2" xfId="5199"/>
    <cellStyle name="Normal 19 4 4 3" xfId="6737"/>
    <cellStyle name="Normal 19 4 5" xfId="4176"/>
    <cellStyle name="Normal 19 4 6" xfId="5714"/>
    <cellStyle name="Normal 19 4_Sheet2" xfId="3799"/>
    <cellStyle name="Normal 19 5" xfId="1664"/>
    <cellStyle name="Normal 19 5 2" xfId="2768"/>
    <cellStyle name="Normal 19 5 2 2" xfId="4693"/>
    <cellStyle name="Normal 19 5 2 3" xfId="6231"/>
    <cellStyle name="Normal 19 5 3" xfId="3276"/>
    <cellStyle name="Normal 19 5 3 2" xfId="5201"/>
    <cellStyle name="Normal 19 5 3 3" xfId="6739"/>
    <cellStyle name="Normal 19 5 4" xfId="4178"/>
    <cellStyle name="Normal 19 5 5" xfId="5716"/>
    <cellStyle name="Normal 19 5_Sheet2" xfId="3797"/>
    <cellStyle name="Normal 19 6" xfId="2753"/>
    <cellStyle name="Normal 19 6 2" xfId="4678"/>
    <cellStyle name="Normal 19 6 3" xfId="6216"/>
    <cellStyle name="Normal 19 7" xfId="3261"/>
    <cellStyle name="Normal 19 7 2" xfId="5186"/>
    <cellStyle name="Normal 19 7 3" xfId="6724"/>
    <cellStyle name="Normal 19 8" xfId="4163"/>
    <cellStyle name="Normal 19 9" xfId="5701"/>
    <cellStyle name="Normal 19_Lists" xfId="1665"/>
    <cellStyle name="Normal 2" xfId="1666"/>
    <cellStyle name="Normal 2 10" xfId="1667"/>
    <cellStyle name="Normal 2 10 2" xfId="1668"/>
    <cellStyle name="Normal 2 10 2 2" xfId="2770"/>
    <cellStyle name="Normal 2 10 2 2 2" xfId="4695"/>
    <cellStyle name="Normal 2 10 2 2 3" xfId="6233"/>
    <cellStyle name="Normal 2 10 2 3" xfId="3278"/>
    <cellStyle name="Normal 2 10 2 3 2" xfId="5203"/>
    <cellStyle name="Normal 2 10 2 3 3" xfId="6741"/>
    <cellStyle name="Normal 2 10 2 4" xfId="4180"/>
    <cellStyle name="Normal 2 10 2 5" xfId="5718"/>
    <cellStyle name="Normal 2 10 2_Sheet2" xfId="3795"/>
    <cellStyle name="Normal 2 10 3" xfId="2769"/>
    <cellStyle name="Normal 2 10 3 2" xfId="4694"/>
    <cellStyle name="Normal 2 10 3 3" xfId="6232"/>
    <cellStyle name="Normal 2 10 4" xfId="3277"/>
    <cellStyle name="Normal 2 10 4 2" xfId="5202"/>
    <cellStyle name="Normal 2 10 4 3" xfId="6740"/>
    <cellStyle name="Normal 2 10 5" xfId="4179"/>
    <cellStyle name="Normal 2 10 6" xfId="5717"/>
    <cellStyle name="Normal 2 10_Sheet2" xfId="3796"/>
    <cellStyle name="Normal 2 11" xfId="1669"/>
    <cellStyle name="Normal 2 2" xfId="4"/>
    <cellStyle name="Normal 2 2 2" xfId="1670"/>
    <cellStyle name="Normal 2 2 2 2" xfId="1671"/>
    <cellStyle name="Normal 2 2 2 3" xfId="1672"/>
    <cellStyle name="Normal 2 2 2 4" xfId="1673"/>
    <cellStyle name="Normal 2 3" xfId="1674"/>
    <cellStyle name="Normal 2 3 2" xfId="1675"/>
    <cellStyle name="Normal 2 3 2 2" xfId="1676"/>
    <cellStyle name="Normal 2 3 2 2 2" xfId="1677"/>
    <cellStyle name="Normal 2 3 2 2 3" xfId="1678"/>
    <cellStyle name="Normal 2 3 2 2 4" xfId="1679"/>
    <cellStyle name="Normal 2 3 3" xfId="1680"/>
    <cellStyle name="Normal 2 3 4" xfId="1681"/>
    <cellStyle name="Normal 2 3 4 2" xfId="1682"/>
    <cellStyle name="Normal 2 3 4 3" xfId="1683"/>
    <cellStyle name="Normal 2 3 4 4" xfId="1684"/>
    <cellStyle name="Normal 2 3_3 CAM HIV SSF LFA Review of Budget 26Nov10 (MEDiCAM MoSVY MSIC NAA), 29Nov10" xfId="1685"/>
    <cellStyle name="Normal 2 4" xfId="1686"/>
    <cellStyle name="Normal 2 4 2" xfId="1687"/>
    <cellStyle name="Normal 2 4 2 2" xfId="1688"/>
    <cellStyle name="Normal 2 4 2 3" xfId="1689"/>
    <cellStyle name="Normal 2 4 2 4" xfId="1690"/>
    <cellStyle name="Normal 2 5" xfId="1691"/>
    <cellStyle name="Normal 2 5 2" xfId="1692"/>
    <cellStyle name="Normal 2 6" xfId="1693"/>
    <cellStyle name="Normal 2 6 2" xfId="1694"/>
    <cellStyle name="Normal 2 7" xfId="1695"/>
    <cellStyle name="Normal 2 7 2" xfId="1696"/>
    <cellStyle name="Normal 2 7 2 2" xfId="1697"/>
    <cellStyle name="Normal 2 7 2 2 2" xfId="2773"/>
    <cellStyle name="Normal 2 7 2 2 2 2" xfId="4698"/>
    <cellStyle name="Normal 2 7 2 2 2 3" xfId="6236"/>
    <cellStyle name="Normal 2 7 2 2 3" xfId="3281"/>
    <cellStyle name="Normal 2 7 2 2 3 2" xfId="5206"/>
    <cellStyle name="Normal 2 7 2 2 3 3" xfId="6744"/>
    <cellStyle name="Normal 2 7 2 2 4" xfId="4183"/>
    <cellStyle name="Normal 2 7 2 2 5" xfId="5721"/>
    <cellStyle name="Normal 2 7 2 2_Sheet2" xfId="3789"/>
    <cellStyle name="Normal 2 7 2 3" xfId="2772"/>
    <cellStyle name="Normal 2 7 2 3 2" xfId="4697"/>
    <cellStyle name="Normal 2 7 2 3 3" xfId="6235"/>
    <cellStyle name="Normal 2 7 2 4" xfId="3280"/>
    <cellStyle name="Normal 2 7 2 4 2" xfId="5205"/>
    <cellStyle name="Normal 2 7 2 4 3" xfId="6743"/>
    <cellStyle name="Normal 2 7 2 5" xfId="4182"/>
    <cellStyle name="Normal 2 7 2 6" xfId="5720"/>
    <cellStyle name="Normal 2 7 2_Sheet2" xfId="3793"/>
    <cellStyle name="Normal 2 7 3" xfId="1698"/>
    <cellStyle name="Normal 2 7 4" xfId="2771"/>
    <cellStyle name="Normal 2 7 4 2" xfId="4696"/>
    <cellStyle name="Normal 2 7 4 3" xfId="6234"/>
    <cellStyle name="Normal 2 7 5" xfId="3279"/>
    <cellStyle name="Normal 2 7 5 2" xfId="5204"/>
    <cellStyle name="Normal 2 7 5 3" xfId="6742"/>
    <cellStyle name="Normal 2 7 6" xfId="4181"/>
    <cellStyle name="Normal 2 7 7" xfId="5719"/>
    <cellStyle name="Normal 2 7_Sheet2" xfId="3794"/>
    <cellStyle name="Normal 2 8" xfId="1699"/>
    <cellStyle name="Normal 2 8 2" xfId="1700"/>
    <cellStyle name="Normal 2 8 2 2" xfId="2775"/>
    <cellStyle name="Normal 2 8 2 2 2" xfId="4700"/>
    <cellStyle name="Normal 2 8 2 2 3" xfId="6238"/>
    <cellStyle name="Normal 2 8 2 3" xfId="3283"/>
    <cellStyle name="Normal 2 8 2 3 2" xfId="5208"/>
    <cellStyle name="Normal 2 8 2 3 3" xfId="6746"/>
    <cellStyle name="Normal 2 8 2 4" xfId="4185"/>
    <cellStyle name="Normal 2 8 2 5" xfId="5723"/>
    <cellStyle name="Normal 2 8 2_Sheet2" xfId="3787"/>
    <cellStyle name="Normal 2 8 3" xfId="2774"/>
    <cellStyle name="Normal 2 8 3 2" xfId="4699"/>
    <cellStyle name="Normal 2 8 3 3" xfId="6237"/>
    <cellStyle name="Normal 2 8 4" xfId="3282"/>
    <cellStyle name="Normal 2 8 4 2" xfId="5207"/>
    <cellStyle name="Normal 2 8 4 3" xfId="6745"/>
    <cellStyle name="Normal 2 8 5" xfId="4184"/>
    <cellStyle name="Normal 2 8 6" xfId="5722"/>
    <cellStyle name="Normal 2 8_Sheet2" xfId="3788"/>
    <cellStyle name="Normal 2 9" xfId="1701"/>
    <cellStyle name="Normal 2 9 2" xfId="1702"/>
    <cellStyle name="Normal 2 9 2 2" xfId="2777"/>
    <cellStyle name="Normal 2 9 2 2 2" xfId="4702"/>
    <cellStyle name="Normal 2 9 2 2 3" xfId="6240"/>
    <cellStyle name="Normal 2 9 2 3" xfId="3285"/>
    <cellStyle name="Normal 2 9 2 3 2" xfId="5210"/>
    <cellStyle name="Normal 2 9 2 3 3" xfId="6748"/>
    <cellStyle name="Normal 2 9 2 4" xfId="4187"/>
    <cellStyle name="Normal 2 9 2 5" xfId="5725"/>
    <cellStyle name="Normal 2 9 2_Sheet2" xfId="3785"/>
    <cellStyle name="Normal 2 9 3" xfId="2776"/>
    <cellStyle name="Normal 2 9 3 2" xfId="4701"/>
    <cellStyle name="Normal 2 9 3 3" xfId="6239"/>
    <cellStyle name="Normal 2 9 4" xfId="3284"/>
    <cellStyle name="Normal 2 9 4 2" xfId="5209"/>
    <cellStyle name="Normal 2 9 4 3" xfId="6747"/>
    <cellStyle name="Normal 2 9 5" xfId="4186"/>
    <cellStyle name="Normal 2 9 6" xfId="5724"/>
    <cellStyle name="Normal 2 9_Sheet2" xfId="3786"/>
    <cellStyle name="Normal 2_3 CAM HIV SSF LFA Review of Budget 26Nov10 (MEDiCAM MoSVY MSIC NAA), 29Nov10" xfId="1703"/>
    <cellStyle name="Normal 20" xfId="1704"/>
    <cellStyle name="Normal 20 2" xfId="1705"/>
    <cellStyle name="Normal 20 2 2" xfId="1706"/>
    <cellStyle name="Normal 20 2 2 2" xfId="1707"/>
    <cellStyle name="Normal 20 2 2 2 2" xfId="1708"/>
    <cellStyle name="Normal 20 2 2 2 2 2" xfId="2782"/>
    <cellStyle name="Normal 20 2 2 2 2 2 2" xfId="4707"/>
    <cellStyle name="Normal 20 2 2 2 2 2 3" xfId="6245"/>
    <cellStyle name="Normal 20 2 2 2 2 3" xfId="3290"/>
    <cellStyle name="Normal 20 2 2 2 2 3 2" xfId="5215"/>
    <cellStyle name="Normal 20 2 2 2 2 3 3" xfId="6753"/>
    <cellStyle name="Normal 20 2 2 2 2 4" xfId="4192"/>
    <cellStyle name="Normal 20 2 2 2 2 5" xfId="5730"/>
    <cellStyle name="Normal 20 2 2 2 2_Sheet2" xfId="3783"/>
    <cellStyle name="Normal 20 2 2 2 3" xfId="2781"/>
    <cellStyle name="Normal 20 2 2 2 3 2" xfId="4706"/>
    <cellStyle name="Normal 20 2 2 2 3 3" xfId="6244"/>
    <cellStyle name="Normal 20 2 2 2 4" xfId="3289"/>
    <cellStyle name="Normal 20 2 2 2 4 2" xfId="5214"/>
    <cellStyle name="Normal 20 2 2 2 4 3" xfId="6752"/>
    <cellStyle name="Normal 20 2 2 2 5" xfId="4191"/>
    <cellStyle name="Normal 20 2 2 2 6" xfId="5729"/>
    <cellStyle name="Normal 20 2 2 2_Sheet2" xfId="3784"/>
    <cellStyle name="Normal 20 2 2 3" xfId="1709"/>
    <cellStyle name="Normal 20 2 2 3 2" xfId="2783"/>
    <cellStyle name="Normal 20 2 2 3 2 2" xfId="4708"/>
    <cellStyle name="Normal 20 2 2 3 2 3" xfId="6246"/>
    <cellStyle name="Normal 20 2 2 3 3" xfId="3291"/>
    <cellStyle name="Normal 20 2 2 3 3 2" xfId="5216"/>
    <cellStyle name="Normal 20 2 2 3 3 3" xfId="6754"/>
    <cellStyle name="Normal 20 2 2 3 4" xfId="4193"/>
    <cellStyle name="Normal 20 2 2 3 5" xfId="5731"/>
    <cellStyle name="Normal 20 2 2 3_Sheet2" xfId="3782"/>
    <cellStyle name="Normal 20 2 2 4" xfId="2780"/>
    <cellStyle name="Normal 20 2 2 4 2" xfId="4705"/>
    <cellStyle name="Normal 20 2 2 4 3" xfId="6243"/>
    <cellStyle name="Normal 20 2 2 5" xfId="3288"/>
    <cellStyle name="Normal 20 2 2 5 2" xfId="5213"/>
    <cellStyle name="Normal 20 2 2 5 3" xfId="6751"/>
    <cellStyle name="Normal 20 2 2 6" xfId="4190"/>
    <cellStyle name="Normal 20 2 2 7" xfId="5728"/>
    <cellStyle name="Normal 20 2 2_Lists" xfId="1710"/>
    <cellStyle name="Normal 20 2 3" xfId="1711"/>
    <cellStyle name="Normal 20 2 3 2" xfId="1712"/>
    <cellStyle name="Normal 20 2 3 2 2" xfId="2785"/>
    <cellStyle name="Normal 20 2 3 2 2 2" xfId="4710"/>
    <cellStyle name="Normal 20 2 3 2 2 3" xfId="6248"/>
    <cellStyle name="Normal 20 2 3 2 3" xfId="3293"/>
    <cellStyle name="Normal 20 2 3 2 3 2" xfId="5218"/>
    <cellStyle name="Normal 20 2 3 2 3 3" xfId="6756"/>
    <cellStyle name="Normal 20 2 3 2 4" xfId="4195"/>
    <cellStyle name="Normal 20 2 3 2 5" xfId="5733"/>
    <cellStyle name="Normal 20 2 3 2_Sheet2" xfId="3780"/>
    <cellStyle name="Normal 20 2 3 3" xfId="2784"/>
    <cellStyle name="Normal 20 2 3 3 2" xfId="4709"/>
    <cellStyle name="Normal 20 2 3 3 3" xfId="6247"/>
    <cellStyle name="Normal 20 2 3 4" xfId="3292"/>
    <cellStyle name="Normal 20 2 3 4 2" xfId="5217"/>
    <cellStyle name="Normal 20 2 3 4 3" xfId="6755"/>
    <cellStyle name="Normal 20 2 3 5" xfId="4194"/>
    <cellStyle name="Normal 20 2 3 6" xfId="5732"/>
    <cellStyle name="Normal 20 2 3_Sheet2" xfId="3781"/>
    <cellStyle name="Normal 20 2 4" xfId="1713"/>
    <cellStyle name="Normal 20 2 4 2" xfId="2786"/>
    <cellStyle name="Normal 20 2 4 2 2" xfId="4711"/>
    <cellStyle name="Normal 20 2 4 2 3" xfId="6249"/>
    <cellStyle name="Normal 20 2 4 3" xfId="3294"/>
    <cellStyle name="Normal 20 2 4 3 2" xfId="5219"/>
    <cellStyle name="Normal 20 2 4 3 3" xfId="6757"/>
    <cellStyle name="Normal 20 2 4 4" xfId="4196"/>
    <cellStyle name="Normal 20 2 4 5" xfId="5734"/>
    <cellStyle name="Normal 20 2 4_Sheet2" xfId="3779"/>
    <cellStyle name="Normal 20 2 5" xfId="2779"/>
    <cellStyle name="Normal 20 2 5 2" xfId="4704"/>
    <cellStyle name="Normal 20 2 5 3" xfId="6242"/>
    <cellStyle name="Normal 20 2 6" xfId="3287"/>
    <cellStyle name="Normal 20 2 6 2" xfId="5212"/>
    <cellStyle name="Normal 20 2 6 3" xfId="6750"/>
    <cellStyle name="Normal 20 2 7" xfId="4189"/>
    <cellStyle name="Normal 20 2 8" xfId="5727"/>
    <cellStyle name="Normal 20 2_Lists" xfId="1714"/>
    <cellStyle name="Normal 20 3" xfId="1715"/>
    <cellStyle name="Normal 20 3 2" xfId="1716"/>
    <cellStyle name="Normal 20 3 2 2" xfId="1717"/>
    <cellStyle name="Normal 20 3 2 2 2" xfId="2789"/>
    <cellStyle name="Normal 20 3 2 2 2 2" xfId="4714"/>
    <cellStyle name="Normal 20 3 2 2 2 3" xfId="6252"/>
    <cellStyle name="Normal 20 3 2 2 3" xfId="3297"/>
    <cellStyle name="Normal 20 3 2 2 3 2" xfId="5222"/>
    <cellStyle name="Normal 20 3 2 2 3 3" xfId="6760"/>
    <cellStyle name="Normal 20 3 2 2 4" xfId="4199"/>
    <cellStyle name="Normal 20 3 2 2 5" xfId="5737"/>
    <cellStyle name="Normal 20 3 2 2_Sheet2" xfId="3777"/>
    <cellStyle name="Normal 20 3 2 3" xfId="2788"/>
    <cellStyle name="Normal 20 3 2 3 2" xfId="4713"/>
    <cellStyle name="Normal 20 3 2 3 3" xfId="6251"/>
    <cellStyle name="Normal 20 3 2 4" xfId="3296"/>
    <cellStyle name="Normal 20 3 2 4 2" xfId="5221"/>
    <cellStyle name="Normal 20 3 2 4 3" xfId="6759"/>
    <cellStyle name="Normal 20 3 2 5" xfId="4198"/>
    <cellStyle name="Normal 20 3 2 6" xfId="5736"/>
    <cellStyle name="Normal 20 3 2_Sheet2" xfId="3778"/>
    <cellStyle name="Normal 20 3 3" xfId="1718"/>
    <cellStyle name="Normal 20 3 3 2" xfId="2790"/>
    <cellStyle name="Normal 20 3 3 2 2" xfId="4715"/>
    <cellStyle name="Normal 20 3 3 2 3" xfId="6253"/>
    <cellStyle name="Normal 20 3 3 3" xfId="3298"/>
    <cellStyle name="Normal 20 3 3 3 2" xfId="5223"/>
    <cellStyle name="Normal 20 3 3 3 3" xfId="6761"/>
    <cellStyle name="Normal 20 3 3 4" xfId="4200"/>
    <cellStyle name="Normal 20 3 3 5" xfId="5738"/>
    <cellStyle name="Normal 20 3 3_Sheet2" xfId="3776"/>
    <cellStyle name="Normal 20 3 4" xfId="2787"/>
    <cellStyle name="Normal 20 3 4 2" xfId="4712"/>
    <cellStyle name="Normal 20 3 4 3" xfId="6250"/>
    <cellStyle name="Normal 20 3 5" xfId="3295"/>
    <cellStyle name="Normal 20 3 5 2" xfId="5220"/>
    <cellStyle name="Normal 20 3 5 3" xfId="6758"/>
    <cellStyle name="Normal 20 3 6" xfId="4197"/>
    <cellStyle name="Normal 20 3 7" xfId="5735"/>
    <cellStyle name="Normal 20 3_Lists" xfId="1719"/>
    <cellStyle name="Normal 20 4" xfId="1720"/>
    <cellStyle name="Normal 20 4 2" xfId="1721"/>
    <cellStyle name="Normal 20 4 2 2" xfId="2792"/>
    <cellStyle name="Normal 20 4 2 2 2" xfId="4717"/>
    <cellStyle name="Normal 20 4 2 2 3" xfId="6255"/>
    <cellStyle name="Normal 20 4 2 3" xfId="3300"/>
    <cellStyle name="Normal 20 4 2 3 2" xfId="5225"/>
    <cellStyle name="Normal 20 4 2 3 3" xfId="6763"/>
    <cellStyle name="Normal 20 4 2 4" xfId="4202"/>
    <cellStyle name="Normal 20 4 2 5" xfId="5740"/>
    <cellStyle name="Normal 20 4 2_Sheet2" xfId="3774"/>
    <cellStyle name="Normal 20 4 3" xfId="2791"/>
    <cellStyle name="Normal 20 4 3 2" xfId="4716"/>
    <cellStyle name="Normal 20 4 3 3" xfId="6254"/>
    <cellStyle name="Normal 20 4 4" xfId="3299"/>
    <cellStyle name="Normal 20 4 4 2" xfId="5224"/>
    <cellStyle name="Normal 20 4 4 3" xfId="6762"/>
    <cellStyle name="Normal 20 4 5" xfId="4201"/>
    <cellStyle name="Normal 20 4 6" xfId="5739"/>
    <cellStyle name="Normal 20 4_Sheet2" xfId="3775"/>
    <cellStyle name="Normal 20 5" xfId="1722"/>
    <cellStyle name="Normal 20 5 2" xfId="2793"/>
    <cellStyle name="Normal 20 5 2 2" xfId="4718"/>
    <cellStyle name="Normal 20 5 2 3" xfId="6256"/>
    <cellStyle name="Normal 20 5 3" xfId="3301"/>
    <cellStyle name="Normal 20 5 3 2" xfId="5226"/>
    <cellStyle name="Normal 20 5 3 3" xfId="6764"/>
    <cellStyle name="Normal 20 5 4" xfId="4203"/>
    <cellStyle name="Normal 20 5 5" xfId="5741"/>
    <cellStyle name="Normal 20 5_Sheet2" xfId="3773"/>
    <cellStyle name="Normal 20 6" xfId="2778"/>
    <cellStyle name="Normal 20 6 2" xfId="4703"/>
    <cellStyle name="Normal 20 6 3" xfId="6241"/>
    <cellStyle name="Normal 20 7" xfId="3286"/>
    <cellStyle name="Normal 20 7 2" xfId="5211"/>
    <cellStyle name="Normal 20 7 3" xfId="6749"/>
    <cellStyle name="Normal 20 8" xfId="4188"/>
    <cellStyle name="Normal 20 9" xfId="5726"/>
    <cellStyle name="Normal 20_Lists" xfId="1723"/>
    <cellStyle name="Normal 21" xfId="1724"/>
    <cellStyle name="Normal 21 2" xfId="1725"/>
    <cellStyle name="Normal 21 2 2" xfId="1726"/>
    <cellStyle name="Normal 21 2 2 2" xfId="1727"/>
    <cellStyle name="Normal 21 2 2 2 2" xfId="2797"/>
    <cellStyle name="Normal 21 2 2 2 2 2" xfId="4722"/>
    <cellStyle name="Normal 21 2 2 2 2 3" xfId="6260"/>
    <cellStyle name="Normal 21 2 2 2 3" xfId="3305"/>
    <cellStyle name="Normal 21 2 2 2 3 2" xfId="5230"/>
    <cellStyle name="Normal 21 2 2 2 3 3" xfId="6768"/>
    <cellStyle name="Normal 21 2 2 2 4" xfId="4207"/>
    <cellStyle name="Normal 21 2 2 2 5" xfId="5745"/>
    <cellStyle name="Normal 21 2 2 2_Sheet2" xfId="3771"/>
    <cellStyle name="Normal 21 2 2 3" xfId="2796"/>
    <cellStyle name="Normal 21 2 2 3 2" xfId="4721"/>
    <cellStyle name="Normal 21 2 2 3 3" xfId="6259"/>
    <cellStyle name="Normal 21 2 2 4" xfId="3304"/>
    <cellStyle name="Normal 21 2 2 4 2" xfId="5229"/>
    <cellStyle name="Normal 21 2 2 4 3" xfId="6767"/>
    <cellStyle name="Normal 21 2 2 5" xfId="4206"/>
    <cellStyle name="Normal 21 2 2 6" xfId="5744"/>
    <cellStyle name="Normal 21 2 2_Sheet2" xfId="3772"/>
    <cellStyle name="Normal 21 2 3" xfId="1728"/>
    <cellStyle name="Normal 21 2 3 2" xfId="2798"/>
    <cellStyle name="Normal 21 2 3 2 2" xfId="4723"/>
    <cellStyle name="Normal 21 2 3 2 3" xfId="6261"/>
    <cellStyle name="Normal 21 2 3 3" xfId="3306"/>
    <cellStyle name="Normal 21 2 3 3 2" xfId="5231"/>
    <cellStyle name="Normal 21 2 3 3 3" xfId="6769"/>
    <cellStyle name="Normal 21 2 3 4" xfId="4208"/>
    <cellStyle name="Normal 21 2 3 5" xfId="5746"/>
    <cellStyle name="Normal 21 2 3_Sheet2" xfId="3770"/>
    <cellStyle name="Normal 21 2 4" xfId="2795"/>
    <cellStyle name="Normal 21 2 4 2" xfId="4720"/>
    <cellStyle name="Normal 21 2 4 3" xfId="6258"/>
    <cellStyle name="Normal 21 2 5" xfId="3303"/>
    <cellStyle name="Normal 21 2 5 2" xfId="5228"/>
    <cellStyle name="Normal 21 2 5 3" xfId="6766"/>
    <cellStyle name="Normal 21 2 6" xfId="4205"/>
    <cellStyle name="Normal 21 2 7" xfId="5743"/>
    <cellStyle name="Normal 21 2_Lists" xfId="1729"/>
    <cellStyle name="Normal 21 3" xfId="1730"/>
    <cellStyle name="Normal 21 3 2" xfId="1731"/>
    <cellStyle name="Normal 21 3 2 2" xfId="2800"/>
    <cellStyle name="Normal 21 3 2 2 2" xfId="4725"/>
    <cellStyle name="Normal 21 3 2 2 3" xfId="6263"/>
    <cellStyle name="Normal 21 3 2 3" xfId="3308"/>
    <cellStyle name="Normal 21 3 2 3 2" xfId="5233"/>
    <cellStyle name="Normal 21 3 2 3 3" xfId="6771"/>
    <cellStyle name="Normal 21 3 2 4" xfId="4210"/>
    <cellStyle name="Normal 21 3 2 5" xfId="5748"/>
    <cellStyle name="Normal 21 3 2_Sheet2" xfId="3768"/>
    <cellStyle name="Normal 21 3 3" xfId="2799"/>
    <cellStyle name="Normal 21 3 3 2" xfId="4724"/>
    <cellStyle name="Normal 21 3 3 3" xfId="6262"/>
    <cellStyle name="Normal 21 3 4" xfId="3307"/>
    <cellStyle name="Normal 21 3 4 2" xfId="5232"/>
    <cellStyle name="Normal 21 3 4 3" xfId="6770"/>
    <cellStyle name="Normal 21 3 5" xfId="4209"/>
    <cellStyle name="Normal 21 3 6" xfId="5747"/>
    <cellStyle name="Normal 21 3_Sheet2" xfId="3769"/>
    <cellStyle name="Normal 21 4" xfId="1732"/>
    <cellStyle name="Normal 21 4 2" xfId="2801"/>
    <cellStyle name="Normal 21 4 2 2" xfId="4726"/>
    <cellStyle name="Normal 21 4 2 3" xfId="6264"/>
    <cellStyle name="Normal 21 4 3" xfId="3309"/>
    <cellStyle name="Normal 21 4 3 2" xfId="5234"/>
    <cellStyle name="Normal 21 4 3 3" xfId="6772"/>
    <cellStyle name="Normal 21 4 4" xfId="4211"/>
    <cellStyle name="Normal 21 4 5" xfId="5749"/>
    <cellStyle name="Normal 21 4_Sheet2" xfId="3767"/>
    <cellStyle name="Normal 21 5" xfId="2794"/>
    <cellStyle name="Normal 21 5 2" xfId="4719"/>
    <cellStyle name="Normal 21 5 3" xfId="6257"/>
    <cellStyle name="Normal 21 6" xfId="3302"/>
    <cellStyle name="Normal 21 6 2" xfId="5227"/>
    <cellStyle name="Normal 21 6 3" xfId="6765"/>
    <cellStyle name="Normal 21 7" xfId="4204"/>
    <cellStyle name="Normal 21 8" xfId="5742"/>
    <cellStyle name="Normal 21_Lists" xfId="1733"/>
    <cellStyle name="Normal 22" xfId="1734"/>
    <cellStyle name="Normal 22 2" xfId="1735"/>
    <cellStyle name="Normal 22 2 2" xfId="1736"/>
    <cellStyle name="Normal 22 2 2 2" xfId="2804"/>
    <cellStyle name="Normal 22 2 2 2 2" xfId="4729"/>
    <cellStyle name="Normal 22 2 2 2 3" xfId="6267"/>
    <cellStyle name="Normal 22 2 2 3" xfId="3312"/>
    <cellStyle name="Normal 22 2 2 3 2" xfId="5237"/>
    <cellStyle name="Normal 22 2 2 3 3" xfId="6775"/>
    <cellStyle name="Normal 22 2 2 4" xfId="4214"/>
    <cellStyle name="Normal 22 2 2 5" xfId="5752"/>
    <cellStyle name="Normal 22 2 2_Sheet2" xfId="3765"/>
    <cellStyle name="Normal 22 2 3" xfId="2803"/>
    <cellStyle name="Normal 22 2 3 2" xfId="4728"/>
    <cellStyle name="Normal 22 2 3 3" xfId="6266"/>
    <cellStyle name="Normal 22 2 4" xfId="3311"/>
    <cellStyle name="Normal 22 2 4 2" xfId="5236"/>
    <cellStyle name="Normal 22 2 4 3" xfId="6774"/>
    <cellStyle name="Normal 22 2 5" xfId="4213"/>
    <cellStyle name="Normal 22 2 6" xfId="5751"/>
    <cellStyle name="Normal 22 2_Sheet2" xfId="3766"/>
    <cellStyle name="Normal 22 3" xfId="1737"/>
    <cellStyle name="Normal 22 3 2" xfId="2805"/>
    <cellStyle name="Normal 22 3 2 2" xfId="4730"/>
    <cellStyle name="Normal 22 3 2 3" xfId="6268"/>
    <cellStyle name="Normal 22 3 3" xfId="3313"/>
    <cellStyle name="Normal 22 3 3 2" xfId="5238"/>
    <cellStyle name="Normal 22 3 3 3" xfId="6776"/>
    <cellStyle name="Normal 22 3 4" xfId="4215"/>
    <cellStyle name="Normal 22 3 5" xfId="5753"/>
    <cellStyle name="Normal 22 3_Sheet2" xfId="3764"/>
    <cellStyle name="Normal 22 4" xfId="2802"/>
    <cellStyle name="Normal 22 4 2" xfId="4727"/>
    <cellStyle name="Normal 22 4 3" xfId="6265"/>
    <cellStyle name="Normal 22 5" xfId="3310"/>
    <cellStyle name="Normal 22 5 2" xfId="5235"/>
    <cellStyle name="Normal 22 5 3" xfId="6773"/>
    <cellStyle name="Normal 22 6" xfId="4212"/>
    <cellStyle name="Normal 22 7" xfId="5750"/>
    <cellStyle name="Normal 22_Lists" xfId="1738"/>
    <cellStyle name="Normal 23" xfId="1739"/>
    <cellStyle name="Normal 23 2" xfId="1740"/>
    <cellStyle name="Normal 23 2 2" xfId="1741"/>
    <cellStyle name="Normal 23 2 2 2" xfId="2808"/>
    <cellStyle name="Normal 23 2 2 2 2" xfId="4733"/>
    <cellStyle name="Normal 23 2 2 2 3" xfId="6271"/>
    <cellStyle name="Normal 23 2 2 3" xfId="3316"/>
    <cellStyle name="Normal 23 2 2 3 2" xfId="5241"/>
    <cellStyle name="Normal 23 2 2 3 3" xfId="6779"/>
    <cellStyle name="Normal 23 2 2 4" xfId="4218"/>
    <cellStyle name="Normal 23 2 2 5" xfId="5756"/>
    <cellStyle name="Normal 23 2 2_Sheet2" xfId="3762"/>
    <cellStyle name="Normal 23 2 3" xfId="2807"/>
    <cellStyle name="Normal 23 2 3 2" xfId="4732"/>
    <cellStyle name="Normal 23 2 3 3" xfId="6270"/>
    <cellStyle name="Normal 23 2 4" xfId="3315"/>
    <cellStyle name="Normal 23 2 4 2" xfId="5240"/>
    <cellStyle name="Normal 23 2 4 3" xfId="6778"/>
    <cellStyle name="Normal 23 2 5" xfId="4217"/>
    <cellStyle name="Normal 23 2 6" xfId="5755"/>
    <cellStyle name="Normal 23 2_Sheet2" xfId="3763"/>
    <cellStyle name="Normal 23 3" xfId="1742"/>
    <cellStyle name="Normal 23 3 2" xfId="2809"/>
    <cellStyle name="Normal 23 3 2 2" xfId="4734"/>
    <cellStyle name="Normal 23 3 2 3" xfId="6272"/>
    <cellStyle name="Normal 23 3 3" xfId="3317"/>
    <cellStyle name="Normal 23 3 3 2" xfId="5242"/>
    <cellStyle name="Normal 23 3 3 3" xfId="6780"/>
    <cellStyle name="Normal 23 3 4" xfId="4219"/>
    <cellStyle name="Normal 23 3 5" xfId="5757"/>
    <cellStyle name="Normal 23 3_Sheet2" xfId="3761"/>
    <cellStyle name="Normal 23 4" xfId="2806"/>
    <cellStyle name="Normal 23 4 2" xfId="4731"/>
    <cellStyle name="Normal 23 4 3" xfId="6269"/>
    <cellStyle name="Normal 23 5" xfId="3314"/>
    <cellStyle name="Normal 23 5 2" xfId="5239"/>
    <cellStyle name="Normal 23 5 3" xfId="6777"/>
    <cellStyle name="Normal 23 6" xfId="4216"/>
    <cellStyle name="Normal 23 7" xfId="5754"/>
    <cellStyle name="Normal 23_Lists" xfId="1743"/>
    <cellStyle name="Normal 24" xfId="1744"/>
    <cellStyle name="Normal 24 2" xfId="1745"/>
    <cellStyle name="Normal 24 2 2" xfId="1746"/>
    <cellStyle name="Normal 24 2 2 2" xfId="2812"/>
    <cellStyle name="Normal 24 2 2 2 2" xfId="4737"/>
    <cellStyle name="Normal 24 2 2 2 3" xfId="6275"/>
    <cellStyle name="Normal 24 2 2 3" xfId="3320"/>
    <cellStyle name="Normal 24 2 2 3 2" xfId="5245"/>
    <cellStyle name="Normal 24 2 2 3 3" xfId="6783"/>
    <cellStyle name="Normal 24 2 2 4" xfId="4222"/>
    <cellStyle name="Normal 24 2 2 5" xfId="5760"/>
    <cellStyle name="Normal 24 2 2_Sheet2" xfId="3759"/>
    <cellStyle name="Normal 24 2 3" xfId="2811"/>
    <cellStyle name="Normal 24 2 3 2" xfId="4736"/>
    <cellStyle name="Normal 24 2 3 3" xfId="6274"/>
    <cellStyle name="Normal 24 2 4" xfId="3319"/>
    <cellStyle name="Normal 24 2 4 2" xfId="5244"/>
    <cellStyle name="Normal 24 2 4 3" xfId="6782"/>
    <cellStyle name="Normal 24 2 5" xfId="4221"/>
    <cellStyle name="Normal 24 2 6" xfId="5759"/>
    <cellStyle name="Normal 24 2_Sheet2" xfId="3760"/>
    <cellStyle name="Normal 24 3" xfId="1747"/>
    <cellStyle name="Normal 24 3 2" xfId="2813"/>
    <cellStyle name="Normal 24 3 2 2" xfId="4738"/>
    <cellStyle name="Normal 24 3 2 3" xfId="6276"/>
    <cellStyle name="Normal 24 3 3" xfId="3321"/>
    <cellStyle name="Normal 24 3 3 2" xfId="5246"/>
    <cellStyle name="Normal 24 3 3 3" xfId="6784"/>
    <cellStyle name="Normal 24 3 4" xfId="4223"/>
    <cellStyle name="Normal 24 3 5" xfId="5761"/>
    <cellStyle name="Normal 24 3_Sheet2" xfId="3758"/>
    <cellStyle name="Normal 24 4" xfId="2810"/>
    <cellStyle name="Normal 24 4 2" xfId="4735"/>
    <cellStyle name="Normal 24 4 3" xfId="6273"/>
    <cellStyle name="Normal 24 5" xfId="3318"/>
    <cellStyle name="Normal 24 5 2" xfId="5243"/>
    <cellStyle name="Normal 24 5 3" xfId="6781"/>
    <cellStyle name="Normal 24 6" xfId="4220"/>
    <cellStyle name="Normal 24 7" xfId="5758"/>
    <cellStyle name="Normal 24_Lists" xfId="1748"/>
    <cellStyle name="Normal 25" xfId="1749"/>
    <cellStyle name="Normal 25 2" xfId="1750"/>
    <cellStyle name="Normal 25 2 2" xfId="1751"/>
    <cellStyle name="Normal 25 2 2 2" xfId="2816"/>
    <cellStyle name="Normal 25 2 2 2 2" xfId="4741"/>
    <cellStyle name="Normal 25 2 2 2 3" xfId="6279"/>
    <cellStyle name="Normal 25 2 2 3" xfId="3324"/>
    <cellStyle name="Normal 25 2 2 3 2" xfId="5249"/>
    <cellStyle name="Normal 25 2 2 3 3" xfId="6787"/>
    <cellStyle name="Normal 25 2 2 4" xfId="4226"/>
    <cellStyle name="Normal 25 2 2 5" xfId="5764"/>
    <cellStyle name="Normal 25 2 2_Sheet2" xfId="3756"/>
    <cellStyle name="Normal 25 2 3" xfId="2815"/>
    <cellStyle name="Normal 25 2 3 2" xfId="4740"/>
    <cellStyle name="Normal 25 2 3 3" xfId="6278"/>
    <cellStyle name="Normal 25 2 4" xfId="3323"/>
    <cellStyle name="Normal 25 2 4 2" xfId="5248"/>
    <cellStyle name="Normal 25 2 4 3" xfId="6786"/>
    <cellStyle name="Normal 25 2 5" xfId="4225"/>
    <cellStyle name="Normal 25 2 6" xfId="5763"/>
    <cellStyle name="Normal 25 2_Sheet2" xfId="3757"/>
    <cellStyle name="Normal 25 3" xfId="1752"/>
    <cellStyle name="Normal 25 3 2" xfId="2817"/>
    <cellStyle name="Normal 25 3 2 2" xfId="4742"/>
    <cellStyle name="Normal 25 3 2 3" xfId="6280"/>
    <cellStyle name="Normal 25 3 3" xfId="3325"/>
    <cellStyle name="Normal 25 3 3 2" xfId="5250"/>
    <cellStyle name="Normal 25 3 3 3" xfId="6788"/>
    <cellStyle name="Normal 25 3 4" xfId="4227"/>
    <cellStyle name="Normal 25 3 5" xfId="5765"/>
    <cellStyle name="Normal 25 3_Sheet2" xfId="3755"/>
    <cellStyle name="Normal 25 4" xfId="2814"/>
    <cellStyle name="Normal 25 4 2" xfId="4739"/>
    <cellStyle name="Normal 25 4 3" xfId="6277"/>
    <cellStyle name="Normal 25 5" xfId="3322"/>
    <cellStyle name="Normal 25 5 2" xfId="5247"/>
    <cellStyle name="Normal 25 5 3" xfId="6785"/>
    <cellStyle name="Normal 25 6" xfId="4224"/>
    <cellStyle name="Normal 25 7" xfId="5762"/>
    <cellStyle name="Normal 25_Lists" xfId="1753"/>
    <cellStyle name="Normal 26" xfId="1754"/>
    <cellStyle name="Normal 26 2" xfId="1755"/>
    <cellStyle name="Normal 26 2 2" xfId="1756"/>
    <cellStyle name="Normal 26 2 2 2" xfId="2820"/>
    <cellStyle name="Normal 26 2 2 2 2" xfId="4745"/>
    <cellStyle name="Normal 26 2 2 2 3" xfId="6283"/>
    <cellStyle name="Normal 26 2 2 3" xfId="3328"/>
    <cellStyle name="Normal 26 2 2 3 2" xfId="5253"/>
    <cellStyle name="Normal 26 2 2 3 3" xfId="6791"/>
    <cellStyle name="Normal 26 2 2 4" xfId="4230"/>
    <cellStyle name="Normal 26 2 2 5" xfId="5768"/>
    <cellStyle name="Normal 26 2 2_Sheet2" xfId="3753"/>
    <cellStyle name="Normal 26 2 3" xfId="2819"/>
    <cellStyle name="Normal 26 2 3 2" xfId="4744"/>
    <cellStyle name="Normal 26 2 3 3" xfId="6282"/>
    <cellStyle name="Normal 26 2 4" xfId="3327"/>
    <cellStyle name="Normal 26 2 4 2" xfId="5252"/>
    <cellStyle name="Normal 26 2 4 3" xfId="6790"/>
    <cellStyle name="Normal 26 2 5" xfId="4229"/>
    <cellStyle name="Normal 26 2 6" xfId="5767"/>
    <cellStyle name="Normal 26 2_Sheet2" xfId="3754"/>
    <cellStyle name="Normal 26 3" xfId="1757"/>
    <cellStyle name="Normal 26 3 2" xfId="2821"/>
    <cellStyle name="Normal 26 3 2 2" xfId="4746"/>
    <cellStyle name="Normal 26 3 2 3" xfId="6284"/>
    <cellStyle name="Normal 26 3 3" xfId="3329"/>
    <cellStyle name="Normal 26 3 3 2" xfId="5254"/>
    <cellStyle name="Normal 26 3 3 3" xfId="6792"/>
    <cellStyle name="Normal 26 3 4" xfId="4231"/>
    <cellStyle name="Normal 26 3 5" xfId="5769"/>
    <cellStyle name="Normal 26 3_Sheet2" xfId="3752"/>
    <cellStyle name="Normal 26 4" xfId="2818"/>
    <cellStyle name="Normal 26 4 2" xfId="4743"/>
    <cellStyle name="Normal 26 4 3" xfId="6281"/>
    <cellStyle name="Normal 26 5" xfId="3326"/>
    <cellStyle name="Normal 26 5 2" xfId="5251"/>
    <cellStyle name="Normal 26 5 3" xfId="6789"/>
    <cellStyle name="Normal 26 6" xfId="4228"/>
    <cellStyle name="Normal 26 7" xfId="5766"/>
    <cellStyle name="Normal 26_Lists" xfId="1758"/>
    <cellStyle name="Normal 27" xfId="1759"/>
    <cellStyle name="Normal 27 2" xfId="1760"/>
    <cellStyle name="Normal 27 2 2" xfId="1761"/>
    <cellStyle name="Normal 27 2 2 2" xfId="2824"/>
    <cellStyle name="Normal 27 2 2 2 2" xfId="4749"/>
    <cellStyle name="Normal 27 2 2 2 3" xfId="6287"/>
    <cellStyle name="Normal 27 2 2 3" xfId="3332"/>
    <cellStyle name="Normal 27 2 2 3 2" xfId="5257"/>
    <cellStyle name="Normal 27 2 2 3 3" xfId="6795"/>
    <cellStyle name="Normal 27 2 2 4" xfId="4234"/>
    <cellStyle name="Normal 27 2 2 5" xfId="5772"/>
    <cellStyle name="Normal 27 2 2_Sheet2" xfId="3750"/>
    <cellStyle name="Normal 27 2 3" xfId="2823"/>
    <cellStyle name="Normal 27 2 3 2" xfId="4748"/>
    <cellStyle name="Normal 27 2 3 3" xfId="6286"/>
    <cellStyle name="Normal 27 2 4" xfId="3331"/>
    <cellStyle name="Normal 27 2 4 2" xfId="5256"/>
    <cellStyle name="Normal 27 2 4 3" xfId="6794"/>
    <cellStyle name="Normal 27 2 5" xfId="4233"/>
    <cellStyle name="Normal 27 2 6" xfId="5771"/>
    <cellStyle name="Normal 27 2_Sheet2" xfId="3751"/>
    <cellStyle name="Normal 27 3" xfId="1762"/>
    <cellStyle name="Normal 27 3 2" xfId="2825"/>
    <cellStyle name="Normal 27 3 2 2" xfId="4750"/>
    <cellStyle name="Normal 27 3 2 3" xfId="6288"/>
    <cellStyle name="Normal 27 3 3" xfId="3333"/>
    <cellStyle name="Normal 27 3 3 2" xfId="5258"/>
    <cellStyle name="Normal 27 3 3 3" xfId="6796"/>
    <cellStyle name="Normal 27 3 4" xfId="4235"/>
    <cellStyle name="Normal 27 3 5" xfId="5773"/>
    <cellStyle name="Normal 27 3_Sheet2" xfId="3749"/>
    <cellStyle name="Normal 27 4" xfId="2822"/>
    <cellStyle name="Normal 27 4 2" xfId="4747"/>
    <cellStyle name="Normal 27 4 3" xfId="6285"/>
    <cellStyle name="Normal 27 5" xfId="3330"/>
    <cellStyle name="Normal 27 5 2" xfId="5255"/>
    <cellStyle name="Normal 27 5 3" xfId="6793"/>
    <cellStyle name="Normal 27 6" xfId="4232"/>
    <cellStyle name="Normal 27 7" xfId="5770"/>
    <cellStyle name="Normal 27_Lists" xfId="1763"/>
    <cellStyle name="Normal 28" xfId="1764"/>
    <cellStyle name="Normal 28 2" xfId="1765"/>
    <cellStyle name="Normal 28 2 2" xfId="2827"/>
    <cellStyle name="Normal 28 2 2 2" xfId="4752"/>
    <cellStyle name="Normal 28 2 2 3" xfId="6290"/>
    <cellStyle name="Normal 28 2 3" xfId="3335"/>
    <cellStyle name="Normal 28 2 3 2" xfId="5260"/>
    <cellStyle name="Normal 28 2 3 3" xfId="6798"/>
    <cellStyle name="Normal 28 2 4" xfId="4237"/>
    <cellStyle name="Normal 28 2 5" xfId="5775"/>
    <cellStyle name="Normal 28 2_Sheet2" xfId="3747"/>
    <cellStyle name="Normal 28 3" xfId="2826"/>
    <cellStyle name="Normal 28 3 2" xfId="4751"/>
    <cellStyle name="Normal 28 3 3" xfId="6289"/>
    <cellStyle name="Normal 28 4" xfId="3334"/>
    <cellStyle name="Normal 28 4 2" xfId="5259"/>
    <cellStyle name="Normal 28 4 3" xfId="6797"/>
    <cellStyle name="Normal 28 5" xfId="4236"/>
    <cellStyle name="Normal 28 6" xfId="5774"/>
    <cellStyle name="Normal 28_Sheet2" xfId="3748"/>
    <cellStyle name="Normal 29" xfId="1766"/>
    <cellStyle name="Normal 29 2" xfId="1767"/>
    <cellStyle name="Normal 29 2 2" xfId="1768"/>
    <cellStyle name="Normal 29 3" xfId="1769"/>
    <cellStyle name="Normal 3" xfId="1770"/>
    <cellStyle name="Normal 3 2" xfId="1771"/>
    <cellStyle name="Normal 3 2 2" xfId="1772"/>
    <cellStyle name="Normal 3 2 2 2" xfId="1773"/>
    <cellStyle name="Normal 3 2 2 3" xfId="1774"/>
    <cellStyle name="Normal 3 2 2 4" xfId="1775"/>
    <cellStyle name="Normal 3 2 3" xfId="1776"/>
    <cellStyle name="Normal 3 2 3 2" xfId="1777"/>
    <cellStyle name="Normal 3 2 3 2 2" xfId="2831"/>
    <cellStyle name="Normal 3 2 3 2 2 2" xfId="4756"/>
    <cellStyle name="Normal 3 2 3 2 2 3" xfId="6294"/>
    <cellStyle name="Normal 3 2 3 2 3" xfId="3339"/>
    <cellStyle name="Normal 3 2 3 2 3 2" xfId="5264"/>
    <cellStyle name="Normal 3 2 3 2 3 3" xfId="6802"/>
    <cellStyle name="Normal 3 2 3 2 4" xfId="4241"/>
    <cellStyle name="Normal 3 2 3 2 5" xfId="5779"/>
    <cellStyle name="Normal 3 2 3 2_Sheet2" xfId="3744"/>
    <cellStyle name="Normal 3 2 3 3" xfId="2830"/>
    <cellStyle name="Normal 3 2 3 3 2" xfId="4755"/>
    <cellStyle name="Normal 3 2 3 3 3" xfId="6293"/>
    <cellStyle name="Normal 3 2 3 4" xfId="3338"/>
    <cellStyle name="Normal 3 2 3 4 2" xfId="5263"/>
    <cellStyle name="Normal 3 2 3 4 3" xfId="6801"/>
    <cellStyle name="Normal 3 2 3 5" xfId="4240"/>
    <cellStyle name="Normal 3 2 3 6" xfId="5778"/>
    <cellStyle name="Normal 3 2 3_Sheet2" xfId="3745"/>
    <cellStyle name="Normal 3 2 4" xfId="2829"/>
    <cellStyle name="Normal 3 2 4 2" xfId="4754"/>
    <cellStyle name="Normal 3 2 4 3" xfId="6292"/>
    <cellStyle name="Normal 3 2 5" xfId="3337"/>
    <cellStyle name="Normal 3 2 5 2" xfId="5262"/>
    <cellStyle name="Normal 3 2 5 3" xfId="6800"/>
    <cellStyle name="Normal 3 2 6" xfId="4239"/>
    <cellStyle name="Normal 3 2 7" xfId="5777"/>
    <cellStyle name="Normal 3 2_Sheet2" xfId="3746"/>
    <cellStyle name="Normal 3 3" xfId="1778"/>
    <cellStyle name="Normal 3 3 10" xfId="5780"/>
    <cellStyle name="Normal 3 3 2" xfId="1779"/>
    <cellStyle name="Normal 3 3 2 2" xfId="1780"/>
    <cellStyle name="Normal 3 3 2 2 2" xfId="1781"/>
    <cellStyle name="Normal 3 3 2 2 2 2" xfId="1782"/>
    <cellStyle name="Normal 3 3 2 2 2 2 2" xfId="1783"/>
    <cellStyle name="Normal 3 3 2 2 2 2 2 2" xfId="2837"/>
    <cellStyle name="Normal 3 3 2 2 2 2 2 2 2" xfId="4762"/>
    <cellStyle name="Normal 3 3 2 2 2 2 2 2 3" xfId="6300"/>
    <cellStyle name="Normal 3 3 2 2 2 2 2 3" xfId="3345"/>
    <cellStyle name="Normal 3 3 2 2 2 2 2 3 2" xfId="5270"/>
    <cellStyle name="Normal 3 3 2 2 2 2 2 3 3" xfId="6808"/>
    <cellStyle name="Normal 3 3 2 2 2 2 2 4" xfId="4247"/>
    <cellStyle name="Normal 3 3 2 2 2 2 2 5" xfId="5785"/>
    <cellStyle name="Normal 3 3 2 2 2 2 2_Sheet2" xfId="3742"/>
    <cellStyle name="Normal 3 3 2 2 2 2 3" xfId="2836"/>
    <cellStyle name="Normal 3 3 2 2 2 2 3 2" xfId="4761"/>
    <cellStyle name="Normal 3 3 2 2 2 2 3 3" xfId="6299"/>
    <cellStyle name="Normal 3 3 2 2 2 2 4" xfId="3344"/>
    <cellStyle name="Normal 3 3 2 2 2 2 4 2" xfId="5269"/>
    <cellStyle name="Normal 3 3 2 2 2 2 4 3" xfId="6807"/>
    <cellStyle name="Normal 3 3 2 2 2 2 5" xfId="4246"/>
    <cellStyle name="Normal 3 3 2 2 2 2 6" xfId="5784"/>
    <cellStyle name="Normal 3 3 2 2 2 2_Sheet2" xfId="3743"/>
    <cellStyle name="Normal 3 3 2 2 2 3" xfId="1784"/>
    <cellStyle name="Normal 3 3 2 2 2 3 2" xfId="2838"/>
    <cellStyle name="Normal 3 3 2 2 2 3 2 2" xfId="4763"/>
    <cellStyle name="Normal 3 3 2 2 2 3 2 3" xfId="6301"/>
    <cellStyle name="Normal 3 3 2 2 2 3 3" xfId="3346"/>
    <cellStyle name="Normal 3 3 2 2 2 3 3 2" xfId="5271"/>
    <cellStyle name="Normal 3 3 2 2 2 3 3 3" xfId="6809"/>
    <cellStyle name="Normal 3 3 2 2 2 3 4" xfId="4248"/>
    <cellStyle name="Normal 3 3 2 2 2 3 5" xfId="5786"/>
    <cellStyle name="Normal 3 3 2 2 2 3_Sheet2" xfId="3741"/>
    <cellStyle name="Normal 3 3 2 2 2 4" xfId="2835"/>
    <cellStyle name="Normal 3 3 2 2 2 4 2" xfId="4760"/>
    <cellStyle name="Normal 3 3 2 2 2 4 3" xfId="6298"/>
    <cellStyle name="Normal 3 3 2 2 2 5" xfId="3343"/>
    <cellStyle name="Normal 3 3 2 2 2 5 2" xfId="5268"/>
    <cellStyle name="Normal 3 3 2 2 2 5 3" xfId="6806"/>
    <cellStyle name="Normal 3 3 2 2 2 6" xfId="4245"/>
    <cellStyle name="Normal 3 3 2 2 2 7" xfId="5783"/>
    <cellStyle name="Normal 3 3 2 2 2_Lists" xfId="1785"/>
    <cellStyle name="Normal 3 3 2 2 3" xfId="1786"/>
    <cellStyle name="Normal 3 3 2 2 3 2" xfId="1787"/>
    <cellStyle name="Normal 3 3 2 2 3 2 2" xfId="2840"/>
    <cellStyle name="Normal 3 3 2 2 3 2 2 2" xfId="4765"/>
    <cellStyle name="Normal 3 3 2 2 3 2 2 3" xfId="6303"/>
    <cellStyle name="Normal 3 3 2 2 3 2 3" xfId="3348"/>
    <cellStyle name="Normal 3 3 2 2 3 2 3 2" xfId="5273"/>
    <cellStyle name="Normal 3 3 2 2 3 2 3 3" xfId="6811"/>
    <cellStyle name="Normal 3 3 2 2 3 2 4" xfId="4250"/>
    <cellStyle name="Normal 3 3 2 2 3 2 5" xfId="5788"/>
    <cellStyle name="Normal 3 3 2 2 3 2_Sheet2" xfId="3739"/>
    <cellStyle name="Normal 3 3 2 2 3 3" xfId="2839"/>
    <cellStyle name="Normal 3 3 2 2 3 3 2" xfId="4764"/>
    <cellStyle name="Normal 3 3 2 2 3 3 3" xfId="6302"/>
    <cellStyle name="Normal 3 3 2 2 3 4" xfId="3347"/>
    <cellStyle name="Normal 3 3 2 2 3 4 2" xfId="5272"/>
    <cellStyle name="Normal 3 3 2 2 3 4 3" xfId="6810"/>
    <cellStyle name="Normal 3 3 2 2 3 5" xfId="4249"/>
    <cellStyle name="Normal 3 3 2 2 3 6" xfId="5787"/>
    <cellStyle name="Normal 3 3 2 2 3_Sheet2" xfId="3740"/>
    <cellStyle name="Normal 3 3 2 2 4" xfId="1788"/>
    <cellStyle name="Normal 3 3 2 2 4 2" xfId="2841"/>
    <cellStyle name="Normal 3 3 2 2 4 2 2" xfId="4766"/>
    <cellStyle name="Normal 3 3 2 2 4 2 3" xfId="6304"/>
    <cellStyle name="Normal 3 3 2 2 4 3" xfId="3349"/>
    <cellStyle name="Normal 3 3 2 2 4 3 2" xfId="5274"/>
    <cellStyle name="Normal 3 3 2 2 4 3 3" xfId="6812"/>
    <cellStyle name="Normal 3 3 2 2 4 4" xfId="4251"/>
    <cellStyle name="Normal 3 3 2 2 4 5" xfId="5789"/>
    <cellStyle name="Normal 3 3 2 2 4_Sheet2" xfId="3738"/>
    <cellStyle name="Normal 3 3 2 2 5" xfId="2834"/>
    <cellStyle name="Normal 3 3 2 2 5 2" xfId="4759"/>
    <cellStyle name="Normal 3 3 2 2 5 3" xfId="6297"/>
    <cellStyle name="Normal 3 3 2 2 6" xfId="3342"/>
    <cellStyle name="Normal 3 3 2 2 6 2" xfId="5267"/>
    <cellStyle name="Normal 3 3 2 2 6 3" xfId="6805"/>
    <cellStyle name="Normal 3 3 2 2 7" xfId="4244"/>
    <cellStyle name="Normal 3 3 2 2 8" xfId="5782"/>
    <cellStyle name="Normal 3 3 2 2_Lists" xfId="1789"/>
    <cellStyle name="Normal 3 3 2 3" xfId="1790"/>
    <cellStyle name="Normal 3 3 2 3 2" xfId="1791"/>
    <cellStyle name="Normal 3 3 2 3 2 2" xfId="1792"/>
    <cellStyle name="Normal 3 3 2 3 2 2 2" xfId="2844"/>
    <cellStyle name="Normal 3 3 2 3 2 2 2 2" xfId="4769"/>
    <cellStyle name="Normal 3 3 2 3 2 2 2 3" xfId="6307"/>
    <cellStyle name="Normal 3 3 2 3 2 2 3" xfId="3352"/>
    <cellStyle name="Normal 3 3 2 3 2 2 3 2" xfId="5277"/>
    <cellStyle name="Normal 3 3 2 3 2 2 3 3" xfId="6815"/>
    <cellStyle name="Normal 3 3 2 3 2 2 4" xfId="4254"/>
    <cellStyle name="Normal 3 3 2 3 2 2 5" xfId="5792"/>
    <cellStyle name="Normal 3 3 2 3 2 2_Sheet2" xfId="3736"/>
    <cellStyle name="Normal 3 3 2 3 2 3" xfId="2843"/>
    <cellStyle name="Normal 3 3 2 3 2 3 2" xfId="4768"/>
    <cellStyle name="Normal 3 3 2 3 2 3 3" xfId="6306"/>
    <cellStyle name="Normal 3 3 2 3 2 4" xfId="3351"/>
    <cellStyle name="Normal 3 3 2 3 2 4 2" xfId="5276"/>
    <cellStyle name="Normal 3 3 2 3 2 4 3" xfId="6814"/>
    <cellStyle name="Normal 3 3 2 3 2 5" xfId="4253"/>
    <cellStyle name="Normal 3 3 2 3 2 6" xfId="5791"/>
    <cellStyle name="Normal 3 3 2 3 2_Sheet2" xfId="3737"/>
    <cellStyle name="Normal 3 3 2 3 3" xfId="1793"/>
    <cellStyle name="Normal 3 3 2 3 3 2" xfId="2845"/>
    <cellStyle name="Normal 3 3 2 3 3 2 2" xfId="4770"/>
    <cellStyle name="Normal 3 3 2 3 3 2 3" xfId="6308"/>
    <cellStyle name="Normal 3 3 2 3 3 3" xfId="3353"/>
    <cellStyle name="Normal 3 3 2 3 3 3 2" xfId="5278"/>
    <cellStyle name="Normal 3 3 2 3 3 3 3" xfId="6816"/>
    <cellStyle name="Normal 3 3 2 3 3 4" xfId="4255"/>
    <cellStyle name="Normal 3 3 2 3 3 5" xfId="5793"/>
    <cellStyle name="Normal 3 3 2 3 3_Sheet2" xfId="3735"/>
    <cellStyle name="Normal 3 3 2 3 4" xfId="2842"/>
    <cellStyle name="Normal 3 3 2 3 4 2" xfId="4767"/>
    <cellStyle name="Normal 3 3 2 3 4 3" xfId="6305"/>
    <cellStyle name="Normal 3 3 2 3 5" xfId="3350"/>
    <cellStyle name="Normal 3 3 2 3 5 2" xfId="5275"/>
    <cellStyle name="Normal 3 3 2 3 5 3" xfId="6813"/>
    <cellStyle name="Normal 3 3 2 3 6" xfId="4252"/>
    <cellStyle name="Normal 3 3 2 3 7" xfId="5790"/>
    <cellStyle name="Normal 3 3 2 3_Lists" xfId="1794"/>
    <cellStyle name="Normal 3 3 2 4" xfId="1795"/>
    <cellStyle name="Normal 3 3 2 4 2" xfId="1796"/>
    <cellStyle name="Normal 3 3 2 4 2 2" xfId="2847"/>
    <cellStyle name="Normal 3 3 2 4 2 2 2" xfId="4772"/>
    <cellStyle name="Normal 3 3 2 4 2 2 3" xfId="6310"/>
    <cellStyle name="Normal 3 3 2 4 2 3" xfId="3355"/>
    <cellStyle name="Normal 3 3 2 4 2 3 2" xfId="5280"/>
    <cellStyle name="Normal 3 3 2 4 2 3 3" xfId="6818"/>
    <cellStyle name="Normal 3 3 2 4 2 4" xfId="4257"/>
    <cellStyle name="Normal 3 3 2 4 2 5" xfId="5795"/>
    <cellStyle name="Normal 3 3 2 4 2_Sheet2" xfId="3733"/>
    <cellStyle name="Normal 3 3 2 4 3" xfId="2846"/>
    <cellStyle name="Normal 3 3 2 4 3 2" xfId="4771"/>
    <cellStyle name="Normal 3 3 2 4 3 3" xfId="6309"/>
    <cellStyle name="Normal 3 3 2 4 4" xfId="3354"/>
    <cellStyle name="Normal 3 3 2 4 4 2" xfId="5279"/>
    <cellStyle name="Normal 3 3 2 4 4 3" xfId="6817"/>
    <cellStyle name="Normal 3 3 2 4 5" xfId="4256"/>
    <cellStyle name="Normal 3 3 2 4 6" xfId="5794"/>
    <cellStyle name="Normal 3 3 2 4_Sheet2" xfId="3734"/>
    <cellStyle name="Normal 3 3 2 5" xfId="1797"/>
    <cellStyle name="Normal 3 3 2 5 2" xfId="2848"/>
    <cellStyle name="Normal 3 3 2 5 2 2" xfId="4773"/>
    <cellStyle name="Normal 3 3 2 5 2 3" xfId="6311"/>
    <cellStyle name="Normal 3 3 2 5 3" xfId="3356"/>
    <cellStyle name="Normal 3 3 2 5 3 2" xfId="5281"/>
    <cellStyle name="Normal 3 3 2 5 3 3" xfId="6819"/>
    <cellStyle name="Normal 3 3 2 5 4" xfId="4258"/>
    <cellStyle name="Normal 3 3 2 5 5" xfId="5796"/>
    <cellStyle name="Normal 3 3 2 5_Sheet2" xfId="3732"/>
    <cellStyle name="Normal 3 3 2 6" xfId="2833"/>
    <cellStyle name="Normal 3 3 2 6 2" xfId="4758"/>
    <cellStyle name="Normal 3 3 2 6 3" xfId="6296"/>
    <cellStyle name="Normal 3 3 2 7" xfId="3341"/>
    <cellStyle name="Normal 3 3 2 7 2" xfId="5266"/>
    <cellStyle name="Normal 3 3 2 7 3" xfId="6804"/>
    <cellStyle name="Normal 3 3 2 8" xfId="4243"/>
    <cellStyle name="Normal 3 3 2 9" xfId="5781"/>
    <cellStyle name="Normal 3 3 2_Lists" xfId="1798"/>
    <cellStyle name="Normal 3 3 3" xfId="1799"/>
    <cellStyle name="Normal 3 3 3 2" xfId="1800"/>
    <cellStyle name="Normal 3 3 3 2 2" xfId="1801"/>
    <cellStyle name="Normal 3 3 3 2 2 2" xfId="1802"/>
    <cellStyle name="Normal 3 3 3 2 2 2 2" xfId="2852"/>
    <cellStyle name="Normal 3 3 3 2 2 2 2 2" xfId="4777"/>
    <cellStyle name="Normal 3 3 3 2 2 2 2 3" xfId="6315"/>
    <cellStyle name="Normal 3 3 3 2 2 2 3" xfId="3360"/>
    <cellStyle name="Normal 3 3 3 2 2 2 3 2" xfId="5285"/>
    <cellStyle name="Normal 3 3 3 2 2 2 3 3" xfId="6823"/>
    <cellStyle name="Normal 3 3 3 2 2 2 4" xfId="4262"/>
    <cellStyle name="Normal 3 3 3 2 2 2 5" xfId="5800"/>
    <cellStyle name="Normal 3 3 3 2 2 2_Sheet2" xfId="3730"/>
    <cellStyle name="Normal 3 3 3 2 2 3" xfId="2851"/>
    <cellStyle name="Normal 3 3 3 2 2 3 2" xfId="4776"/>
    <cellStyle name="Normal 3 3 3 2 2 3 3" xfId="6314"/>
    <cellStyle name="Normal 3 3 3 2 2 4" xfId="3359"/>
    <cellStyle name="Normal 3 3 3 2 2 4 2" xfId="5284"/>
    <cellStyle name="Normal 3 3 3 2 2 4 3" xfId="6822"/>
    <cellStyle name="Normal 3 3 3 2 2 5" xfId="4261"/>
    <cellStyle name="Normal 3 3 3 2 2 6" xfId="5799"/>
    <cellStyle name="Normal 3 3 3 2 2_Sheet2" xfId="3731"/>
    <cellStyle name="Normal 3 3 3 2 3" xfId="1803"/>
    <cellStyle name="Normal 3 3 3 2 3 2" xfId="2853"/>
    <cellStyle name="Normal 3 3 3 2 3 2 2" xfId="4778"/>
    <cellStyle name="Normal 3 3 3 2 3 2 3" xfId="6316"/>
    <cellStyle name="Normal 3 3 3 2 3 3" xfId="3361"/>
    <cellStyle name="Normal 3 3 3 2 3 3 2" xfId="5286"/>
    <cellStyle name="Normal 3 3 3 2 3 3 3" xfId="6824"/>
    <cellStyle name="Normal 3 3 3 2 3 4" xfId="4263"/>
    <cellStyle name="Normal 3 3 3 2 3 5" xfId="5801"/>
    <cellStyle name="Normal 3 3 3 2 3_Sheet2" xfId="3729"/>
    <cellStyle name="Normal 3 3 3 2 4" xfId="2850"/>
    <cellStyle name="Normal 3 3 3 2 4 2" xfId="4775"/>
    <cellStyle name="Normal 3 3 3 2 4 3" xfId="6313"/>
    <cellStyle name="Normal 3 3 3 2 5" xfId="3358"/>
    <cellStyle name="Normal 3 3 3 2 5 2" xfId="5283"/>
    <cellStyle name="Normal 3 3 3 2 5 3" xfId="6821"/>
    <cellStyle name="Normal 3 3 3 2 6" xfId="4260"/>
    <cellStyle name="Normal 3 3 3 2 7" xfId="5798"/>
    <cellStyle name="Normal 3 3 3 2_Lists" xfId="1804"/>
    <cellStyle name="Normal 3 3 3 3" xfId="1805"/>
    <cellStyle name="Normal 3 3 3 3 2" xfId="1806"/>
    <cellStyle name="Normal 3 3 3 3 2 2" xfId="2855"/>
    <cellStyle name="Normal 3 3 3 3 2 2 2" xfId="4780"/>
    <cellStyle name="Normal 3 3 3 3 2 2 3" xfId="6318"/>
    <cellStyle name="Normal 3 3 3 3 2 3" xfId="3363"/>
    <cellStyle name="Normal 3 3 3 3 2 3 2" xfId="5288"/>
    <cellStyle name="Normal 3 3 3 3 2 3 3" xfId="6826"/>
    <cellStyle name="Normal 3 3 3 3 2 4" xfId="4265"/>
    <cellStyle name="Normal 3 3 3 3 2 5" xfId="5803"/>
    <cellStyle name="Normal 3 3 3 3 2_Sheet2" xfId="3727"/>
    <cellStyle name="Normal 3 3 3 3 3" xfId="2854"/>
    <cellStyle name="Normal 3 3 3 3 3 2" xfId="4779"/>
    <cellStyle name="Normal 3 3 3 3 3 3" xfId="6317"/>
    <cellStyle name="Normal 3 3 3 3 4" xfId="3362"/>
    <cellStyle name="Normal 3 3 3 3 4 2" xfId="5287"/>
    <cellStyle name="Normal 3 3 3 3 4 3" xfId="6825"/>
    <cellStyle name="Normal 3 3 3 3 5" xfId="4264"/>
    <cellStyle name="Normal 3 3 3 3 6" xfId="5802"/>
    <cellStyle name="Normal 3 3 3 3_Sheet2" xfId="3728"/>
    <cellStyle name="Normal 3 3 3 4" xfId="1807"/>
    <cellStyle name="Normal 3 3 3 4 2" xfId="2856"/>
    <cellStyle name="Normal 3 3 3 4 2 2" xfId="4781"/>
    <cellStyle name="Normal 3 3 3 4 2 3" xfId="6319"/>
    <cellStyle name="Normal 3 3 3 4 3" xfId="3364"/>
    <cellStyle name="Normal 3 3 3 4 3 2" xfId="5289"/>
    <cellStyle name="Normal 3 3 3 4 3 3" xfId="6827"/>
    <cellStyle name="Normal 3 3 3 4 4" xfId="4266"/>
    <cellStyle name="Normal 3 3 3 4 5" xfId="5804"/>
    <cellStyle name="Normal 3 3 3 4_Sheet2" xfId="3726"/>
    <cellStyle name="Normal 3 3 3 5" xfId="2849"/>
    <cellStyle name="Normal 3 3 3 5 2" xfId="4774"/>
    <cellStyle name="Normal 3 3 3 5 3" xfId="6312"/>
    <cellStyle name="Normal 3 3 3 6" xfId="3357"/>
    <cellStyle name="Normal 3 3 3 6 2" xfId="5282"/>
    <cellStyle name="Normal 3 3 3 6 3" xfId="6820"/>
    <cellStyle name="Normal 3 3 3 7" xfId="4259"/>
    <cellStyle name="Normal 3 3 3 8" xfId="5797"/>
    <cellStyle name="Normal 3 3 3_Lists" xfId="1808"/>
    <cellStyle name="Normal 3 3 4" xfId="1809"/>
    <cellStyle name="Normal 3 3 4 2" xfId="1810"/>
    <cellStyle name="Normal 3 3 4 2 2" xfId="1811"/>
    <cellStyle name="Normal 3 3 4 2 2 2" xfId="2859"/>
    <cellStyle name="Normal 3 3 4 2 2 2 2" xfId="4784"/>
    <cellStyle name="Normal 3 3 4 2 2 2 3" xfId="6322"/>
    <cellStyle name="Normal 3 3 4 2 2 3" xfId="3367"/>
    <cellStyle name="Normal 3 3 4 2 2 3 2" xfId="5292"/>
    <cellStyle name="Normal 3 3 4 2 2 3 3" xfId="6830"/>
    <cellStyle name="Normal 3 3 4 2 2 4" xfId="4269"/>
    <cellStyle name="Normal 3 3 4 2 2 5" xfId="5807"/>
    <cellStyle name="Normal 3 3 4 2 2_Sheet2" xfId="3724"/>
    <cellStyle name="Normal 3 3 4 2 3" xfId="2858"/>
    <cellStyle name="Normal 3 3 4 2 3 2" xfId="4783"/>
    <cellStyle name="Normal 3 3 4 2 3 3" xfId="6321"/>
    <cellStyle name="Normal 3 3 4 2 4" xfId="3366"/>
    <cellStyle name="Normal 3 3 4 2 4 2" xfId="5291"/>
    <cellStyle name="Normal 3 3 4 2 4 3" xfId="6829"/>
    <cellStyle name="Normal 3 3 4 2 5" xfId="4268"/>
    <cellStyle name="Normal 3 3 4 2 6" xfId="5806"/>
    <cellStyle name="Normal 3 3 4 2_Sheet2" xfId="3725"/>
    <cellStyle name="Normal 3 3 4 3" xfId="1812"/>
    <cellStyle name="Normal 3 3 4 3 2" xfId="2860"/>
    <cellStyle name="Normal 3 3 4 3 2 2" xfId="4785"/>
    <cellStyle name="Normal 3 3 4 3 2 3" xfId="6323"/>
    <cellStyle name="Normal 3 3 4 3 3" xfId="3368"/>
    <cellStyle name="Normal 3 3 4 3 3 2" xfId="5293"/>
    <cellStyle name="Normal 3 3 4 3 3 3" xfId="6831"/>
    <cellStyle name="Normal 3 3 4 3 4" xfId="4270"/>
    <cellStyle name="Normal 3 3 4 3 5" xfId="5808"/>
    <cellStyle name="Normal 3 3 4 3_Sheet2" xfId="3723"/>
    <cellStyle name="Normal 3 3 4 4" xfId="2857"/>
    <cellStyle name="Normal 3 3 4 4 2" xfId="4782"/>
    <cellStyle name="Normal 3 3 4 4 3" xfId="6320"/>
    <cellStyle name="Normal 3 3 4 5" xfId="3365"/>
    <cellStyle name="Normal 3 3 4 5 2" xfId="5290"/>
    <cellStyle name="Normal 3 3 4 5 3" xfId="6828"/>
    <cellStyle name="Normal 3 3 4 6" xfId="4267"/>
    <cellStyle name="Normal 3 3 4 7" xfId="5805"/>
    <cellStyle name="Normal 3 3 4_Lists" xfId="1813"/>
    <cellStyle name="Normal 3 3 5" xfId="1814"/>
    <cellStyle name="Normal 3 3 5 2" xfId="1815"/>
    <cellStyle name="Normal 3 3 5 2 2" xfId="2862"/>
    <cellStyle name="Normal 3 3 5 2 2 2" xfId="4787"/>
    <cellStyle name="Normal 3 3 5 2 2 3" xfId="6325"/>
    <cellStyle name="Normal 3 3 5 2 3" xfId="3370"/>
    <cellStyle name="Normal 3 3 5 2 3 2" xfId="5295"/>
    <cellStyle name="Normal 3 3 5 2 3 3" xfId="6833"/>
    <cellStyle name="Normal 3 3 5 2 4" xfId="4272"/>
    <cellStyle name="Normal 3 3 5 2 5" xfId="5810"/>
    <cellStyle name="Normal 3 3 5 2_Sheet2" xfId="3721"/>
    <cellStyle name="Normal 3 3 5 3" xfId="2861"/>
    <cellStyle name="Normal 3 3 5 3 2" xfId="4786"/>
    <cellStyle name="Normal 3 3 5 3 3" xfId="6324"/>
    <cellStyle name="Normal 3 3 5 4" xfId="3369"/>
    <cellStyle name="Normal 3 3 5 4 2" xfId="5294"/>
    <cellStyle name="Normal 3 3 5 4 3" xfId="6832"/>
    <cellStyle name="Normal 3 3 5 5" xfId="4271"/>
    <cellStyle name="Normal 3 3 5 6" xfId="5809"/>
    <cellStyle name="Normal 3 3 5_Sheet2" xfId="3722"/>
    <cellStyle name="Normal 3 3 6" xfId="1816"/>
    <cellStyle name="Normal 3 3 6 2" xfId="2863"/>
    <cellStyle name="Normal 3 3 6 2 2" xfId="4788"/>
    <cellStyle name="Normal 3 3 6 2 3" xfId="6326"/>
    <cellStyle name="Normal 3 3 6 3" xfId="3371"/>
    <cellStyle name="Normal 3 3 6 3 2" xfId="5296"/>
    <cellStyle name="Normal 3 3 6 3 3" xfId="6834"/>
    <cellStyle name="Normal 3 3 6 4" xfId="4273"/>
    <cellStyle name="Normal 3 3 6 5" xfId="5811"/>
    <cellStyle name="Normal 3 3 6_Sheet2" xfId="3720"/>
    <cellStyle name="Normal 3 3 7" xfId="2832"/>
    <cellStyle name="Normal 3 3 7 2" xfId="4757"/>
    <cellStyle name="Normal 3 3 7 3" xfId="6295"/>
    <cellStyle name="Normal 3 3 8" xfId="3340"/>
    <cellStyle name="Normal 3 3 8 2" xfId="5265"/>
    <cellStyle name="Normal 3 3 8 3" xfId="6803"/>
    <cellStyle name="Normal 3 3 9" xfId="4242"/>
    <cellStyle name="Normal 3 3_Lists" xfId="1817"/>
    <cellStyle name="Normal 3 4" xfId="1818"/>
    <cellStyle name="Normal 3 4 2" xfId="1819"/>
    <cellStyle name="Normal 3 4 2 2" xfId="2865"/>
    <cellStyle name="Normal 3 4 2 2 2" xfId="4790"/>
    <cellStyle name="Normal 3 4 2 2 3" xfId="6328"/>
    <cellStyle name="Normal 3 4 2 3" xfId="3373"/>
    <cellStyle name="Normal 3 4 2 3 2" xfId="5298"/>
    <cellStyle name="Normal 3 4 2 3 3" xfId="6836"/>
    <cellStyle name="Normal 3 4 2 4" xfId="4275"/>
    <cellStyle name="Normal 3 4 2 5" xfId="5813"/>
    <cellStyle name="Normal 3 4 2_Sheet2" xfId="3718"/>
    <cellStyle name="Normal 3 4 3" xfId="2864"/>
    <cellStyle name="Normal 3 4 3 2" xfId="4789"/>
    <cellStyle name="Normal 3 4 3 3" xfId="6327"/>
    <cellStyle name="Normal 3 4 4" xfId="3372"/>
    <cellStyle name="Normal 3 4 4 2" xfId="5297"/>
    <cellStyle name="Normal 3 4 4 3" xfId="6835"/>
    <cellStyle name="Normal 3 4 5" xfId="4274"/>
    <cellStyle name="Normal 3 4 6" xfId="5812"/>
    <cellStyle name="Normal 3 4_Sheet2" xfId="3719"/>
    <cellStyle name="Normal 3 5" xfId="1820"/>
    <cellStyle name="Normal 3 5 2" xfId="1821"/>
    <cellStyle name="Normal 3 5 2 2" xfId="1822"/>
    <cellStyle name="Normal 3 5 2 3" xfId="1823"/>
    <cellStyle name="Normal 3 6" xfId="2828"/>
    <cellStyle name="Normal 3 6 2" xfId="4753"/>
    <cellStyle name="Normal 3 6 3" xfId="6291"/>
    <cellStyle name="Normal 3 7" xfId="3336"/>
    <cellStyle name="Normal 3 7 2" xfId="5261"/>
    <cellStyle name="Normal 3 7 3" xfId="6799"/>
    <cellStyle name="Normal 3 8" xfId="4238"/>
    <cellStyle name="Normal 3 9" xfId="5776"/>
    <cellStyle name="Normal 3_3 CAM HIV SSF LFA Review of Budget 26Nov10 (MEDiCAM MoSVY MSIC NAA), 29Nov10" xfId="1824"/>
    <cellStyle name="Normal 30" xfId="1825"/>
    <cellStyle name="Normal 30 2" xfId="1826"/>
    <cellStyle name="Normal 30 3" xfId="1827"/>
    <cellStyle name="Normal 30 4" xfId="1828"/>
    <cellStyle name="Normal 31" xfId="1829"/>
    <cellStyle name="Normal 32" xfId="1830"/>
    <cellStyle name="Normal 32 2" xfId="1831"/>
    <cellStyle name="Normal 32 2 2" xfId="2867"/>
    <cellStyle name="Normal 32 2 2 2" xfId="4792"/>
    <cellStyle name="Normal 32 2 2 3" xfId="6330"/>
    <cellStyle name="Normal 32 2 3" xfId="3375"/>
    <cellStyle name="Normal 32 2 3 2" xfId="5300"/>
    <cellStyle name="Normal 32 2 3 3" xfId="6838"/>
    <cellStyle name="Normal 32 2 4" xfId="4277"/>
    <cellStyle name="Normal 32 2 5" xfId="5815"/>
    <cellStyle name="Normal 32 2_Sheet2" xfId="3716"/>
    <cellStyle name="Normal 32 3" xfId="2866"/>
    <cellStyle name="Normal 32 3 2" xfId="4791"/>
    <cellStyle name="Normal 32 3 3" xfId="6329"/>
    <cellStyle name="Normal 32 4" xfId="3374"/>
    <cellStyle name="Normal 32 4 2" xfId="5299"/>
    <cellStyle name="Normal 32 4 3" xfId="6837"/>
    <cellStyle name="Normal 32 5" xfId="4276"/>
    <cellStyle name="Normal 32 6" xfId="5814"/>
    <cellStyle name="Normal 32_Sheet2" xfId="3717"/>
    <cellStyle name="Normal 33" xfId="1832"/>
    <cellStyle name="Normal 34" xfId="1833"/>
    <cellStyle name="Normal 35" xfId="1834"/>
    <cellStyle name="Normal 36" xfId="1835"/>
    <cellStyle name="Normal 37" xfId="1836"/>
    <cellStyle name="Normal 37 2" xfId="1837"/>
    <cellStyle name="Normal 37 2 2" xfId="2869"/>
    <cellStyle name="Normal 37 2 2 2" xfId="4794"/>
    <cellStyle name="Normal 37 2 2 3" xfId="6332"/>
    <cellStyle name="Normal 37 2 3" xfId="3377"/>
    <cellStyle name="Normal 37 2 3 2" xfId="5302"/>
    <cellStyle name="Normal 37 2 3 3" xfId="6840"/>
    <cellStyle name="Normal 37 2 4" xfId="4279"/>
    <cellStyle name="Normal 37 2 5" xfId="5817"/>
    <cellStyle name="Normal 37 2_Sheet2" xfId="3714"/>
    <cellStyle name="Normal 37 3" xfId="2868"/>
    <cellStyle name="Normal 37 3 2" xfId="4793"/>
    <cellStyle name="Normal 37 3 3" xfId="6331"/>
    <cellStyle name="Normal 37 4" xfId="3376"/>
    <cellStyle name="Normal 37 4 2" xfId="5301"/>
    <cellStyle name="Normal 37 4 3" xfId="6839"/>
    <cellStyle name="Normal 37 5" xfId="4278"/>
    <cellStyle name="Normal 37 6" xfId="5816"/>
    <cellStyle name="Normal 37_Sheet2" xfId="3715"/>
    <cellStyle name="Normal 38" xfId="1838"/>
    <cellStyle name="Normal 39" xfId="1839"/>
    <cellStyle name="Normal 39 2" xfId="1840"/>
    <cellStyle name="Normal 39 2 2" xfId="2871"/>
    <cellStyle name="Normal 39 2 2 2" xfId="4796"/>
    <cellStyle name="Normal 39 2 2 3" xfId="6334"/>
    <cellStyle name="Normal 39 2 3" xfId="3379"/>
    <cellStyle name="Normal 39 2 3 2" xfId="5304"/>
    <cellStyle name="Normal 39 2 3 3" xfId="6842"/>
    <cellStyle name="Normal 39 2 4" xfId="4281"/>
    <cellStyle name="Normal 39 2 5" xfId="5819"/>
    <cellStyle name="Normal 39 2_Sheet2" xfId="3712"/>
    <cellStyle name="Normal 39 3" xfId="1841"/>
    <cellStyle name="Normal 39 3 2" xfId="2872"/>
    <cellStyle name="Normal 39 3 2 2" xfId="4797"/>
    <cellStyle name="Normal 39 3 2 3" xfId="6335"/>
    <cellStyle name="Normal 39 3 3" xfId="3380"/>
    <cellStyle name="Normal 39 3 3 2" xfId="5305"/>
    <cellStyle name="Normal 39 3 3 3" xfId="6843"/>
    <cellStyle name="Normal 39 3 4" xfId="4282"/>
    <cellStyle name="Normal 39 3 5" xfId="5820"/>
    <cellStyle name="Normal 39 3_Sheet2" xfId="3711"/>
    <cellStyle name="Normal 39 4" xfId="2870"/>
    <cellStyle name="Normal 39 4 2" xfId="4795"/>
    <cellStyle name="Normal 39 4 3" xfId="6333"/>
    <cellStyle name="Normal 39 5" xfId="3378"/>
    <cellStyle name="Normal 39 5 2" xfId="5303"/>
    <cellStyle name="Normal 39 5 3" xfId="6841"/>
    <cellStyle name="Normal 39 6" xfId="4280"/>
    <cellStyle name="Normal 39 7" xfId="5818"/>
    <cellStyle name="Normal 39_Sheet2" xfId="3713"/>
    <cellStyle name="Normal 4" xfId="1842"/>
    <cellStyle name="Normal 4 10" xfId="1843"/>
    <cellStyle name="Normal 4 11" xfId="1844"/>
    <cellStyle name="Normal 4 12" xfId="1845"/>
    <cellStyle name="Normal 4 13" xfId="1846"/>
    <cellStyle name="Normal 4 14" xfId="1847"/>
    <cellStyle name="Normal 4 15" xfId="1848"/>
    <cellStyle name="Normal 4 16" xfId="1849"/>
    <cellStyle name="Normal 4 17" xfId="1850"/>
    <cellStyle name="Normal 4 18" xfId="1851"/>
    <cellStyle name="Normal 4 19" xfId="1852"/>
    <cellStyle name="Normal 4 2" xfId="1853"/>
    <cellStyle name="Normal 4 2 2" xfId="1854"/>
    <cellStyle name="Normal 4 2 3" xfId="1855"/>
    <cellStyle name="Normal 4 2 4" xfId="1856"/>
    <cellStyle name="Normal 4 20" xfId="1857"/>
    <cellStyle name="Normal 4 21" xfId="1858"/>
    <cellStyle name="Normal 4 22" xfId="1859"/>
    <cellStyle name="Normal 4 23" xfId="1860"/>
    <cellStyle name="Normal 4 24" xfId="1861"/>
    <cellStyle name="Normal 4 25" xfId="1862"/>
    <cellStyle name="Normal 4 26" xfId="1863"/>
    <cellStyle name="Normal 4 27" xfId="1864"/>
    <cellStyle name="Normal 4 28" xfId="1865"/>
    <cellStyle name="Normal 4 29" xfId="1866"/>
    <cellStyle name="Normal 4 3" xfId="1867"/>
    <cellStyle name="Normal 4 30" xfId="1868"/>
    <cellStyle name="Normal 4 31" xfId="1869"/>
    <cellStyle name="Normal 4 32" xfId="1870"/>
    <cellStyle name="Normal 4 33" xfId="1871"/>
    <cellStyle name="Normal 4 34" xfId="1872"/>
    <cellStyle name="Normal 4 35" xfId="1873"/>
    <cellStyle name="Normal 4 36" xfId="1874"/>
    <cellStyle name="Normal 4 37" xfId="1875"/>
    <cellStyle name="Normal 4 38" xfId="1876"/>
    <cellStyle name="Normal 4 39" xfId="1877"/>
    <cellStyle name="Normal 4 4" xfId="1878"/>
    <cellStyle name="Normal 4 4 2" xfId="2544"/>
    <cellStyle name="Normal 4 4 2 2" xfId="4470"/>
    <cellStyle name="Normal 4 4 2 3" xfId="6008"/>
    <cellStyle name="Normal 4 40" xfId="1879"/>
    <cellStyle name="Normal 4 41" xfId="1880"/>
    <cellStyle name="Normal 4 42" xfId="1881"/>
    <cellStyle name="Normal 4 42 2" xfId="1882"/>
    <cellStyle name="Normal 4 5" xfId="1883"/>
    <cellStyle name="Normal 4 6" xfId="1884"/>
    <cellStyle name="Normal 4 7" xfId="1885"/>
    <cellStyle name="Normal 4 8" xfId="1886"/>
    <cellStyle name="Normal 4 9" xfId="1887"/>
    <cellStyle name="Normal 4_m2m_Board Financial Overview Final" xfId="1888"/>
    <cellStyle name="Normal 40" xfId="1889"/>
    <cellStyle name="Normal 41" xfId="1890"/>
    <cellStyle name="Normal 41 2" xfId="1891"/>
    <cellStyle name="Normal 41 2 2" xfId="2874"/>
    <cellStyle name="Normal 41 2 2 2" xfId="4799"/>
    <cellStyle name="Normal 41 2 2 3" xfId="6337"/>
    <cellStyle name="Normal 41 2 3" xfId="3382"/>
    <cellStyle name="Normal 41 2 3 2" xfId="5307"/>
    <cellStyle name="Normal 41 2 3 3" xfId="6845"/>
    <cellStyle name="Normal 41 2 4" xfId="4284"/>
    <cellStyle name="Normal 41 2 5" xfId="5822"/>
    <cellStyle name="Normal 41 2_Sheet2" xfId="3709"/>
    <cellStyle name="Normal 41 3" xfId="2873"/>
    <cellStyle name="Normal 41 3 2" xfId="4798"/>
    <cellStyle name="Normal 41 3 3" xfId="6336"/>
    <cellStyle name="Normal 41 4" xfId="3381"/>
    <cellStyle name="Normal 41 4 2" xfId="5306"/>
    <cellStyle name="Normal 41 4 3" xfId="6844"/>
    <cellStyle name="Normal 41 5" xfId="4283"/>
    <cellStyle name="Normal 41 6" xfId="5821"/>
    <cellStyle name="Normal 41_Sheet2" xfId="3710"/>
    <cellStyle name="Normal 42" xfId="1892"/>
    <cellStyle name="Normal 43" xfId="1893"/>
    <cellStyle name="Normal 44" xfId="1894"/>
    <cellStyle name="Normal 45" xfId="1895"/>
    <cellStyle name="Normal 45 2" xfId="1896"/>
    <cellStyle name="Normal 45 2 2" xfId="2876"/>
    <cellStyle name="Normal 45 2 2 2" xfId="4801"/>
    <cellStyle name="Normal 45 2 2 3" xfId="6339"/>
    <cellStyle name="Normal 45 2 3" xfId="3384"/>
    <cellStyle name="Normal 45 2 3 2" xfId="5309"/>
    <cellStyle name="Normal 45 2 3 3" xfId="6847"/>
    <cellStyle name="Normal 45 2 4" xfId="4286"/>
    <cellStyle name="Normal 45 2 5" xfId="5824"/>
    <cellStyle name="Normal 45 2_Sheet2" xfId="3707"/>
    <cellStyle name="Normal 45 3" xfId="2875"/>
    <cellStyle name="Normal 45 3 2" xfId="4800"/>
    <cellStyle name="Normal 45 3 3" xfId="6338"/>
    <cellStyle name="Normal 45 4" xfId="3383"/>
    <cellStyle name="Normal 45 4 2" xfId="5308"/>
    <cellStyle name="Normal 45 4 3" xfId="6846"/>
    <cellStyle name="Normal 45 5" xfId="4285"/>
    <cellStyle name="Normal 45 6" xfId="5823"/>
    <cellStyle name="Normal 45_Sheet2" xfId="3708"/>
    <cellStyle name="Normal 46" xfId="1897"/>
    <cellStyle name="Normal 46 2" xfId="1898"/>
    <cellStyle name="Normal 46 2 2" xfId="1899"/>
    <cellStyle name="Normal 46 2 2 2" xfId="2879"/>
    <cellStyle name="Normal 46 2 2 2 2" xfId="4804"/>
    <cellStyle name="Normal 46 2 2 2 3" xfId="6342"/>
    <cellStyle name="Normal 46 2 2 3" xfId="3387"/>
    <cellStyle name="Normal 46 2 2 3 2" xfId="5312"/>
    <cellStyle name="Normal 46 2 2 3 3" xfId="6850"/>
    <cellStyle name="Normal 46 2 2 4" xfId="4289"/>
    <cellStyle name="Normal 46 2 2 5" xfId="5827"/>
    <cellStyle name="Normal 46 2 2_Sheet2" xfId="3704"/>
    <cellStyle name="Normal 46 2 3" xfId="2878"/>
    <cellStyle name="Normal 46 2 3 2" xfId="4803"/>
    <cellStyle name="Normal 46 2 3 3" xfId="6341"/>
    <cellStyle name="Normal 46 2 4" xfId="3386"/>
    <cellStyle name="Normal 46 2 4 2" xfId="5311"/>
    <cellStyle name="Normal 46 2 4 3" xfId="6849"/>
    <cellStyle name="Normal 46 2 5" xfId="4288"/>
    <cellStyle name="Normal 46 2 6" xfId="5826"/>
    <cellStyle name="Normal 46 2_Sheet2" xfId="3705"/>
    <cellStyle name="Normal 46 3" xfId="1900"/>
    <cellStyle name="Normal 46 4" xfId="2877"/>
    <cellStyle name="Normal 46 4 2" xfId="4802"/>
    <cellStyle name="Normal 46 4 3" xfId="6340"/>
    <cellStyle name="Normal 46 5" xfId="3385"/>
    <cellStyle name="Normal 46 5 2" xfId="5310"/>
    <cellStyle name="Normal 46 5 3" xfId="6848"/>
    <cellStyle name="Normal 46 6" xfId="4287"/>
    <cellStyle name="Normal 46 7" xfId="5825"/>
    <cellStyle name="Normal 46_Sheet2" xfId="3706"/>
    <cellStyle name="Normal 47" xfId="1901"/>
    <cellStyle name="Normal 47 2" xfId="1902"/>
    <cellStyle name="Normal 47 2 2" xfId="1903"/>
    <cellStyle name="Normal 47 2 2 2" xfId="2882"/>
    <cellStyle name="Normal 47 2 2 2 2" xfId="4807"/>
    <cellStyle name="Normal 47 2 2 2 3" xfId="6345"/>
    <cellStyle name="Normal 47 2 2 3" xfId="3390"/>
    <cellStyle name="Normal 47 2 2 3 2" xfId="5315"/>
    <cellStyle name="Normal 47 2 2 3 3" xfId="6853"/>
    <cellStyle name="Normal 47 2 2 4" xfId="4292"/>
    <cellStyle name="Normal 47 2 2 5" xfId="5830"/>
    <cellStyle name="Normal 47 2 2_Sheet2" xfId="3701"/>
    <cellStyle name="Normal 47 2 3" xfId="2881"/>
    <cellStyle name="Normal 47 2 3 2" xfId="4806"/>
    <cellStyle name="Normal 47 2 3 3" xfId="6344"/>
    <cellStyle name="Normal 47 2 4" xfId="3389"/>
    <cellStyle name="Normal 47 2 4 2" xfId="5314"/>
    <cellStyle name="Normal 47 2 4 3" xfId="6852"/>
    <cellStyle name="Normal 47 2 5" xfId="4291"/>
    <cellStyle name="Normal 47 2 6" xfId="5829"/>
    <cellStyle name="Normal 47 2_Sheet2" xfId="3702"/>
    <cellStyle name="Normal 47 3" xfId="1904"/>
    <cellStyle name="Normal 47 4" xfId="2880"/>
    <cellStyle name="Normal 47 4 2" xfId="4805"/>
    <cellStyle name="Normal 47 4 3" xfId="6343"/>
    <cellStyle name="Normal 47 5" xfId="3388"/>
    <cellStyle name="Normal 47 5 2" xfId="5313"/>
    <cellStyle name="Normal 47 5 3" xfId="6851"/>
    <cellStyle name="Normal 47 6" xfId="4290"/>
    <cellStyle name="Normal 47 7" xfId="5828"/>
    <cellStyle name="Normal 47_Sheet2" xfId="3703"/>
    <cellStyle name="Normal 48" xfId="1905"/>
    <cellStyle name="Normal 48 2" xfId="1906"/>
    <cellStyle name="Normal 48 2 2" xfId="1907"/>
    <cellStyle name="Normal 48 2 2 2" xfId="2885"/>
    <cellStyle name="Normal 48 2 2 2 2" xfId="4810"/>
    <cellStyle name="Normal 48 2 2 2 3" xfId="6348"/>
    <cellStyle name="Normal 48 2 2 3" xfId="3393"/>
    <cellStyle name="Normal 48 2 2 3 2" xfId="5318"/>
    <cellStyle name="Normal 48 2 2 3 3" xfId="6856"/>
    <cellStyle name="Normal 48 2 2 4" xfId="4295"/>
    <cellStyle name="Normal 48 2 2 5" xfId="5833"/>
    <cellStyle name="Normal 48 2 2_Sheet2" xfId="3698"/>
    <cellStyle name="Normal 48 2 3" xfId="2884"/>
    <cellStyle name="Normal 48 2 3 2" xfId="4809"/>
    <cellStyle name="Normal 48 2 3 3" xfId="6347"/>
    <cellStyle name="Normal 48 2 4" xfId="3392"/>
    <cellStyle name="Normal 48 2 4 2" xfId="5317"/>
    <cellStyle name="Normal 48 2 4 3" xfId="6855"/>
    <cellStyle name="Normal 48 2 5" xfId="4294"/>
    <cellStyle name="Normal 48 2 6" xfId="5832"/>
    <cellStyle name="Normal 48 2_Sheet2" xfId="3699"/>
    <cellStyle name="Normal 48 3" xfId="1908"/>
    <cellStyle name="Normal 48 4" xfId="2883"/>
    <cellStyle name="Normal 48 4 2" xfId="4808"/>
    <cellStyle name="Normal 48 4 3" xfId="6346"/>
    <cellStyle name="Normal 48 5" xfId="3391"/>
    <cellStyle name="Normal 48 5 2" xfId="5316"/>
    <cellStyle name="Normal 48 5 3" xfId="6854"/>
    <cellStyle name="Normal 48 6" xfId="4293"/>
    <cellStyle name="Normal 48 7" xfId="5831"/>
    <cellStyle name="Normal 48_Sheet2" xfId="3700"/>
    <cellStyle name="Normal 49" xfId="1909"/>
    <cellStyle name="Normal 49 2" xfId="1910"/>
    <cellStyle name="Normal 49 2 2" xfId="1911"/>
    <cellStyle name="Normal 49 2 2 2" xfId="2888"/>
    <cellStyle name="Normal 49 2 2 2 2" xfId="4813"/>
    <cellStyle name="Normal 49 2 2 2 3" xfId="6351"/>
    <cellStyle name="Normal 49 2 2 3" xfId="3396"/>
    <cellStyle name="Normal 49 2 2 3 2" xfId="5321"/>
    <cellStyle name="Normal 49 2 2 3 3" xfId="6859"/>
    <cellStyle name="Normal 49 2 2 4" xfId="4298"/>
    <cellStyle name="Normal 49 2 2 5" xfId="5836"/>
    <cellStyle name="Normal 49 2 2_Sheet2" xfId="3695"/>
    <cellStyle name="Normal 49 2 3" xfId="2887"/>
    <cellStyle name="Normal 49 2 3 2" xfId="4812"/>
    <cellStyle name="Normal 49 2 3 3" xfId="6350"/>
    <cellStyle name="Normal 49 2 4" xfId="3395"/>
    <cellStyle name="Normal 49 2 4 2" xfId="5320"/>
    <cellStyle name="Normal 49 2 4 3" xfId="6858"/>
    <cellStyle name="Normal 49 2 5" xfId="4297"/>
    <cellStyle name="Normal 49 2 6" xfId="5835"/>
    <cellStyle name="Normal 49 2_Sheet2" xfId="3696"/>
    <cellStyle name="Normal 49 3" xfId="1912"/>
    <cellStyle name="Normal 49 4" xfId="2886"/>
    <cellStyle name="Normal 49 4 2" xfId="4811"/>
    <cellStyle name="Normal 49 4 3" xfId="6349"/>
    <cellStyle name="Normal 49 5" xfId="3394"/>
    <cellStyle name="Normal 49 5 2" xfId="5319"/>
    <cellStyle name="Normal 49 5 3" xfId="6857"/>
    <cellStyle name="Normal 49 6" xfId="4296"/>
    <cellStyle name="Normal 49 7" xfId="5834"/>
    <cellStyle name="Normal 49_Sheet2" xfId="3697"/>
    <cellStyle name="Normal 5" xfId="1913"/>
    <cellStyle name="Normal 5 10" xfId="5"/>
    <cellStyle name="Normal 5 10 2" xfId="2549"/>
    <cellStyle name="Normal 5 10 2 2" xfId="4474"/>
    <cellStyle name="Normal 5 10 2 3" xfId="6012"/>
    <cellStyle name="Normal 5 10 3" xfId="3397"/>
    <cellStyle name="Normal 5 10 3 2" xfId="5322"/>
    <cellStyle name="Normal 5 10 3 3" xfId="6860"/>
    <cellStyle name="Normal 5 10 4" xfId="3959"/>
    <cellStyle name="Normal 5 10 5" xfId="5497"/>
    <cellStyle name="Normal 5 10_Sheet2" xfId="3694"/>
    <cellStyle name="Normal 5 11" xfId="1914"/>
    <cellStyle name="Normal 5 12" xfId="1915"/>
    <cellStyle name="Normal 5 13" xfId="1916"/>
    <cellStyle name="Normal 5 14" xfId="1917"/>
    <cellStyle name="Normal 5 15" xfId="1918"/>
    <cellStyle name="Normal 5 16" xfId="1919"/>
    <cellStyle name="Normal 5 17" xfId="1920"/>
    <cellStyle name="Normal 5 18" xfId="1921"/>
    <cellStyle name="Normal 5 19" xfId="1922"/>
    <cellStyle name="Normal 5 2" xfId="1923"/>
    <cellStyle name="Normal 5 2 10 3" xfId="1924"/>
    <cellStyle name="Normal 5 2 2" xfId="1925"/>
    <cellStyle name="Normal 5 2 2 2" xfId="1926"/>
    <cellStyle name="Normal 5 2 2 3" xfId="1927"/>
    <cellStyle name="Normal 5 2 2 4" xfId="1928"/>
    <cellStyle name="Normal 5 20" xfId="1929"/>
    <cellStyle name="Normal 5 21" xfId="1930"/>
    <cellStyle name="Normal 5 22" xfId="1931"/>
    <cellStyle name="Normal 5 23" xfId="1932"/>
    <cellStyle name="Normal 5 24" xfId="1933"/>
    <cellStyle name="Normal 5 25" xfId="1934"/>
    <cellStyle name="Normal 5 26" xfId="1935"/>
    <cellStyle name="Normal 5 27" xfId="1936"/>
    <cellStyle name="Normal 5 28" xfId="1937"/>
    <cellStyle name="Normal 5 29" xfId="1938"/>
    <cellStyle name="Normal 5 3" xfId="1939"/>
    <cellStyle name="Normal 5 3 2" xfId="1940"/>
    <cellStyle name="Normal 5 3 2 2" xfId="1941"/>
    <cellStyle name="Normal 5 3 2 3" xfId="1942"/>
    <cellStyle name="Normal 5 3 2 4" xfId="1943"/>
    <cellStyle name="Normal 5 30" xfId="1944"/>
    <cellStyle name="Normal 5 31" xfId="1945"/>
    <cellStyle name="Normal 5 32" xfId="1946"/>
    <cellStyle name="Normal 5 33" xfId="1947"/>
    <cellStyle name="Normal 5 34" xfId="1948"/>
    <cellStyle name="Normal 5 35" xfId="1949"/>
    <cellStyle name="Normal 5 36" xfId="1950"/>
    <cellStyle name="Normal 5 37" xfId="1951"/>
    <cellStyle name="Normal 5 38" xfId="1952"/>
    <cellStyle name="Normal 5 39" xfId="1953"/>
    <cellStyle name="Normal 5 4" xfId="1954"/>
    <cellStyle name="Normal 5 4 10" xfId="5837"/>
    <cellStyle name="Normal 5 4 2" xfId="1955"/>
    <cellStyle name="Normal 5 4 2 2" xfId="1956"/>
    <cellStyle name="Normal 5 4 2 2 2" xfId="1957"/>
    <cellStyle name="Normal 5 4 2 2 2 2" xfId="1958"/>
    <cellStyle name="Normal 5 4 2 2 2 2 2" xfId="1959"/>
    <cellStyle name="Normal 5 4 2 2 2 2 2 2" xfId="2894"/>
    <cellStyle name="Normal 5 4 2 2 2 2 2 2 2" xfId="4819"/>
    <cellStyle name="Normal 5 4 2 2 2 2 2 2 3" xfId="6357"/>
    <cellStyle name="Normal 5 4 2 2 2 2 2 3" xfId="3407"/>
    <cellStyle name="Normal 5 4 2 2 2 2 2 3 2" xfId="5332"/>
    <cellStyle name="Normal 5 4 2 2 2 2 2 3 3" xfId="6870"/>
    <cellStyle name="Normal 5 4 2 2 2 2 2 4" xfId="4304"/>
    <cellStyle name="Normal 5 4 2 2 2 2 2 5" xfId="5842"/>
    <cellStyle name="Normal 5 4 2 2 2 2 2_Sheet2" xfId="3692"/>
    <cellStyle name="Normal 5 4 2 2 2 2 3" xfId="2893"/>
    <cellStyle name="Normal 5 4 2 2 2 2 3 2" xfId="4818"/>
    <cellStyle name="Normal 5 4 2 2 2 2 3 3" xfId="6356"/>
    <cellStyle name="Normal 5 4 2 2 2 2 4" xfId="3406"/>
    <cellStyle name="Normal 5 4 2 2 2 2 4 2" xfId="5331"/>
    <cellStyle name="Normal 5 4 2 2 2 2 4 3" xfId="6869"/>
    <cellStyle name="Normal 5 4 2 2 2 2 5" xfId="4303"/>
    <cellStyle name="Normal 5 4 2 2 2 2 6" xfId="5841"/>
    <cellStyle name="Normal 5 4 2 2 2 2_Sheet2" xfId="3693"/>
    <cellStyle name="Normal 5 4 2 2 2 3" xfId="1960"/>
    <cellStyle name="Normal 5 4 2 2 2 3 2" xfId="2895"/>
    <cellStyle name="Normal 5 4 2 2 2 3 2 2" xfId="4820"/>
    <cellStyle name="Normal 5 4 2 2 2 3 2 3" xfId="6358"/>
    <cellStyle name="Normal 5 4 2 2 2 3 3" xfId="3408"/>
    <cellStyle name="Normal 5 4 2 2 2 3 3 2" xfId="5333"/>
    <cellStyle name="Normal 5 4 2 2 2 3 3 3" xfId="6871"/>
    <cellStyle name="Normal 5 4 2 2 2 3 4" xfId="4305"/>
    <cellStyle name="Normal 5 4 2 2 2 3 5" xfId="5843"/>
    <cellStyle name="Normal 5 4 2 2 2 3_Sheet2" xfId="3691"/>
    <cellStyle name="Normal 5 4 2 2 2 4" xfId="2892"/>
    <cellStyle name="Normal 5 4 2 2 2 4 2" xfId="4817"/>
    <cellStyle name="Normal 5 4 2 2 2 4 3" xfId="6355"/>
    <cellStyle name="Normal 5 4 2 2 2 5" xfId="3405"/>
    <cellStyle name="Normal 5 4 2 2 2 5 2" xfId="5330"/>
    <cellStyle name="Normal 5 4 2 2 2 5 3" xfId="6868"/>
    <cellStyle name="Normal 5 4 2 2 2 6" xfId="4302"/>
    <cellStyle name="Normal 5 4 2 2 2 7" xfId="5840"/>
    <cellStyle name="Normal 5 4 2 2 2_Lists" xfId="1961"/>
    <cellStyle name="Normal 5 4 2 2 3" xfId="1962"/>
    <cellStyle name="Normal 5 4 2 2 3 2" xfId="1963"/>
    <cellStyle name="Normal 5 4 2 2 3 2 2" xfId="2897"/>
    <cellStyle name="Normal 5 4 2 2 3 2 2 2" xfId="4822"/>
    <cellStyle name="Normal 5 4 2 2 3 2 2 3" xfId="6360"/>
    <cellStyle name="Normal 5 4 2 2 3 2 3" xfId="3410"/>
    <cellStyle name="Normal 5 4 2 2 3 2 3 2" xfId="5335"/>
    <cellStyle name="Normal 5 4 2 2 3 2 3 3" xfId="6873"/>
    <cellStyle name="Normal 5 4 2 2 3 2 4" xfId="4307"/>
    <cellStyle name="Normal 5 4 2 2 3 2 5" xfId="5845"/>
    <cellStyle name="Normal 5 4 2 2 3 2_Sheet2" xfId="3689"/>
    <cellStyle name="Normal 5 4 2 2 3 3" xfId="2896"/>
    <cellStyle name="Normal 5 4 2 2 3 3 2" xfId="4821"/>
    <cellStyle name="Normal 5 4 2 2 3 3 3" xfId="6359"/>
    <cellStyle name="Normal 5 4 2 2 3 4" xfId="3409"/>
    <cellStyle name="Normal 5 4 2 2 3 4 2" xfId="5334"/>
    <cellStyle name="Normal 5 4 2 2 3 4 3" xfId="6872"/>
    <cellStyle name="Normal 5 4 2 2 3 5" xfId="4306"/>
    <cellStyle name="Normal 5 4 2 2 3 6" xfId="5844"/>
    <cellStyle name="Normal 5 4 2 2 3_Sheet2" xfId="3690"/>
    <cellStyle name="Normal 5 4 2 2 4" xfId="1964"/>
    <cellStyle name="Normal 5 4 2 2 4 2" xfId="2898"/>
    <cellStyle name="Normal 5 4 2 2 4 2 2" xfId="4823"/>
    <cellStyle name="Normal 5 4 2 2 4 2 3" xfId="6361"/>
    <cellStyle name="Normal 5 4 2 2 4 3" xfId="3411"/>
    <cellStyle name="Normal 5 4 2 2 4 3 2" xfId="5336"/>
    <cellStyle name="Normal 5 4 2 2 4 3 3" xfId="6874"/>
    <cellStyle name="Normal 5 4 2 2 4 4" xfId="4308"/>
    <cellStyle name="Normal 5 4 2 2 4 5" xfId="5846"/>
    <cellStyle name="Normal 5 4 2 2 4_Sheet2" xfId="3688"/>
    <cellStyle name="Normal 5 4 2 2 5" xfId="2891"/>
    <cellStyle name="Normal 5 4 2 2 5 2" xfId="4816"/>
    <cellStyle name="Normal 5 4 2 2 5 3" xfId="6354"/>
    <cellStyle name="Normal 5 4 2 2 6" xfId="3404"/>
    <cellStyle name="Normal 5 4 2 2 6 2" xfId="5329"/>
    <cellStyle name="Normal 5 4 2 2 6 3" xfId="6867"/>
    <cellStyle name="Normal 5 4 2 2 7" xfId="4301"/>
    <cellStyle name="Normal 5 4 2 2 8" xfId="5839"/>
    <cellStyle name="Normal 5 4 2 2_Lists" xfId="1965"/>
    <cellStyle name="Normal 5 4 2 3" xfId="1966"/>
    <cellStyle name="Normal 5 4 2 3 2" xfId="1967"/>
    <cellStyle name="Normal 5 4 2 3 2 2" xfId="1968"/>
    <cellStyle name="Normal 5 4 2 3 2 2 2" xfId="2901"/>
    <cellStyle name="Normal 5 4 2 3 2 2 2 2" xfId="4826"/>
    <cellStyle name="Normal 5 4 2 3 2 2 2 3" xfId="6364"/>
    <cellStyle name="Normal 5 4 2 3 2 2 3" xfId="3415"/>
    <cellStyle name="Normal 5 4 2 3 2 2 3 2" xfId="5339"/>
    <cellStyle name="Normal 5 4 2 3 2 2 3 3" xfId="6877"/>
    <cellStyle name="Normal 5 4 2 3 2 2 4" xfId="4311"/>
    <cellStyle name="Normal 5 4 2 3 2 2 5" xfId="5849"/>
    <cellStyle name="Normal 5 4 2 3 2 2_Sheet2" xfId="3686"/>
    <cellStyle name="Normal 5 4 2 3 2 3" xfId="2900"/>
    <cellStyle name="Normal 5 4 2 3 2 3 2" xfId="4825"/>
    <cellStyle name="Normal 5 4 2 3 2 3 3" xfId="6363"/>
    <cellStyle name="Normal 5 4 2 3 2 4" xfId="3414"/>
    <cellStyle name="Normal 5 4 2 3 2 4 2" xfId="5338"/>
    <cellStyle name="Normal 5 4 2 3 2 4 3" xfId="6876"/>
    <cellStyle name="Normal 5 4 2 3 2 5" xfId="4310"/>
    <cellStyle name="Normal 5 4 2 3 2 6" xfId="5848"/>
    <cellStyle name="Normal 5 4 2 3 2_Sheet2" xfId="3687"/>
    <cellStyle name="Normal 5 4 2 3 3" xfId="1969"/>
    <cellStyle name="Normal 5 4 2 3 3 2" xfId="2902"/>
    <cellStyle name="Normal 5 4 2 3 3 2 2" xfId="4827"/>
    <cellStyle name="Normal 5 4 2 3 3 2 3" xfId="6365"/>
    <cellStyle name="Normal 5 4 2 3 3 3" xfId="3416"/>
    <cellStyle name="Normal 5 4 2 3 3 3 2" xfId="5340"/>
    <cellStyle name="Normal 5 4 2 3 3 3 3" xfId="6878"/>
    <cellStyle name="Normal 5 4 2 3 3 4" xfId="4312"/>
    <cellStyle name="Normal 5 4 2 3 3 5" xfId="5850"/>
    <cellStyle name="Normal 5 4 2 3 3_Sheet2" xfId="3685"/>
    <cellStyle name="Normal 5 4 2 3 4" xfId="2899"/>
    <cellStyle name="Normal 5 4 2 3 4 2" xfId="4824"/>
    <cellStyle name="Normal 5 4 2 3 4 3" xfId="6362"/>
    <cellStyle name="Normal 5 4 2 3 5" xfId="3413"/>
    <cellStyle name="Normal 5 4 2 3 5 2" xfId="5337"/>
    <cellStyle name="Normal 5 4 2 3 5 3" xfId="6875"/>
    <cellStyle name="Normal 5 4 2 3 6" xfId="4309"/>
    <cellStyle name="Normal 5 4 2 3 7" xfId="5847"/>
    <cellStyle name="Normal 5 4 2 3_Lists" xfId="1970"/>
    <cellStyle name="Normal 5 4 2 4" xfId="1971"/>
    <cellStyle name="Normal 5 4 2 4 2" xfId="1972"/>
    <cellStyle name="Normal 5 4 2 4 2 2" xfId="2904"/>
    <cellStyle name="Normal 5 4 2 4 2 2 2" xfId="4829"/>
    <cellStyle name="Normal 5 4 2 4 2 2 3" xfId="6367"/>
    <cellStyle name="Normal 5 4 2 4 2 3" xfId="3419"/>
    <cellStyle name="Normal 5 4 2 4 2 3 2" xfId="5342"/>
    <cellStyle name="Normal 5 4 2 4 2 3 3" xfId="6880"/>
    <cellStyle name="Normal 5 4 2 4 2 4" xfId="4314"/>
    <cellStyle name="Normal 5 4 2 4 2 5" xfId="5852"/>
    <cellStyle name="Normal 5 4 2 4 2_Sheet2" xfId="3683"/>
    <cellStyle name="Normal 5 4 2 4 3" xfId="2903"/>
    <cellStyle name="Normal 5 4 2 4 3 2" xfId="4828"/>
    <cellStyle name="Normal 5 4 2 4 3 3" xfId="6366"/>
    <cellStyle name="Normal 5 4 2 4 4" xfId="3418"/>
    <cellStyle name="Normal 5 4 2 4 4 2" xfId="5341"/>
    <cellStyle name="Normal 5 4 2 4 4 3" xfId="6879"/>
    <cellStyle name="Normal 5 4 2 4 5" xfId="4313"/>
    <cellStyle name="Normal 5 4 2 4 6" xfId="5851"/>
    <cellStyle name="Normal 5 4 2 4_Sheet2" xfId="3684"/>
    <cellStyle name="Normal 5 4 2 5" xfId="1973"/>
    <cellStyle name="Normal 5 4 2 5 2" xfId="2905"/>
    <cellStyle name="Normal 5 4 2 5 2 2" xfId="4830"/>
    <cellStyle name="Normal 5 4 2 5 2 3" xfId="6368"/>
    <cellStyle name="Normal 5 4 2 5 3" xfId="3420"/>
    <cellStyle name="Normal 5 4 2 5 3 2" xfId="5343"/>
    <cellStyle name="Normal 5 4 2 5 3 3" xfId="6881"/>
    <cellStyle name="Normal 5 4 2 5 4" xfId="4315"/>
    <cellStyle name="Normal 5 4 2 5 5" xfId="5853"/>
    <cellStyle name="Normal 5 4 2 5_Sheet2" xfId="3682"/>
    <cellStyle name="Normal 5 4 2 6" xfId="2890"/>
    <cellStyle name="Normal 5 4 2 6 2" xfId="4815"/>
    <cellStyle name="Normal 5 4 2 6 3" xfId="6353"/>
    <cellStyle name="Normal 5 4 2 7" xfId="3403"/>
    <cellStyle name="Normal 5 4 2 7 2" xfId="5328"/>
    <cellStyle name="Normal 5 4 2 7 3" xfId="6866"/>
    <cellStyle name="Normal 5 4 2 8" xfId="4300"/>
    <cellStyle name="Normal 5 4 2 9" xfId="5838"/>
    <cellStyle name="Normal 5 4 2_Lists" xfId="1974"/>
    <cellStyle name="Normal 5 4 3" xfId="1975"/>
    <cellStyle name="Normal 5 4 3 2" xfId="1976"/>
    <cellStyle name="Normal 5 4 3 2 2" xfId="1977"/>
    <cellStyle name="Normal 5 4 3 2 2 2" xfId="1978"/>
    <cellStyle name="Normal 5 4 3 2 2 2 2" xfId="2909"/>
    <cellStyle name="Normal 5 4 3 2 2 2 2 2" xfId="4834"/>
    <cellStyle name="Normal 5 4 3 2 2 2 2 3" xfId="6372"/>
    <cellStyle name="Normal 5 4 3 2 2 2 3" xfId="3425"/>
    <cellStyle name="Normal 5 4 3 2 2 2 3 2" xfId="5347"/>
    <cellStyle name="Normal 5 4 3 2 2 2 3 3" xfId="6885"/>
    <cellStyle name="Normal 5 4 3 2 2 2 4" xfId="4319"/>
    <cellStyle name="Normal 5 4 3 2 2 2 5" xfId="5857"/>
    <cellStyle name="Normal 5 4 3 2 2 2_Sheet2" xfId="3680"/>
    <cellStyle name="Normal 5 4 3 2 2 3" xfId="2908"/>
    <cellStyle name="Normal 5 4 3 2 2 3 2" xfId="4833"/>
    <cellStyle name="Normal 5 4 3 2 2 3 3" xfId="6371"/>
    <cellStyle name="Normal 5 4 3 2 2 4" xfId="3424"/>
    <cellStyle name="Normal 5 4 3 2 2 4 2" xfId="5346"/>
    <cellStyle name="Normal 5 4 3 2 2 4 3" xfId="6884"/>
    <cellStyle name="Normal 5 4 3 2 2 5" xfId="4318"/>
    <cellStyle name="Normal 5 4 3 2 2 6" xfId="5856"/>
    <cellStyle name="Normal 5 4 3 2 2_Sheet2" xfId="3681"/>
    <cellStyle name="Normal 5 4 3 2 3" xfId="1979"/>
    <cellStyle name="Normal 5 4 3 2 3 2" xfId="2910"/>
    <cellStyle name="Normal 5 4 3 2 3 2 2" xfId="4835"/>
    <cellStyle name="Normal 5 4 3 2 3 2 3" xfId="6373"/>
    <cellStyle name="Normal 5 4 3 2 3 3" xfId="3426"/>
    <cellStyle name="Normal 5 4 3 2 3 3 2" xfId="5348"/>
    <cellStyle name="Normal 5 4 3 2 3 3 3" xfId="6886"/>
    <cellStyle name="Normal 5 4 3 2 3 4" xfId="4320"/>
    <cellStyle name="Normal 5 4 3 2 3 5" xfId="5858"/>
    <cellStyle name="Normal 5 4 3 2 3_Sheet2" xfId="3679"/>
    <cellStyle name="Normal 5 4 3 2 4" xfId="2907"/>
    <cellStyle name="Normal 5 4 3 2 4 2" xfId="4832"/>
    <cellStyle name="Normal 5 4 3 2 4 3" xfId="6370"/>
    <cellStyle name="Normal 5 4 3 2 5" xfId="3423"/>
    <cellStyle name="Normal 5 4 3 2 5 2" xfId="5345"/>
    <cellStyle name="Normal 5 4 3 2 5 3" xfId="6883"/>
    <cellStyle name="Normal 5 4 3 2 6" xfId="4317"/>
    <cellStyle name="Normal 5 4 3 2 7" xfId="5855"/>
    <cellStyle name="Normal 5 4 3 2_Lists" xfId="1980"/>
    <cellStyle name="Normal 5 4 3 3" xfId="1981"/>
    <cellStyle name="Normal 5 4 3 3 2" xfId="1982"/>
    <cellStyle name="Normal 5 4 3 3 2 2" xfId="2912"/>
    <cellStyle name="Normal 5 4 3 3 2 2 2" xfId="4837"/>
    <cellStyle name="Normal 5 4 3 3 2 2 3" xfId="6375"/>
    <cellStyle name="Normal 5 4 3 3 2 3" xfId="3429"/>
    <cellStyle name="Normal 5 4 3 3 2 3 2" xfId="5350"/>
    <cellStyle name="Normal 5 4 3 3 2 3 3" xfId="6888"/>
    <cellStyle name="Normal 5 4 3 3 2 4" xfId="4322"/>
    <cellStyle name="Normal 5 4 3 3 2 5" xfId="5860"/>
    <cellStyle name="Normal 5 4 3 3 2_Sheet2" xfId="3677"/>
    <cellStyle name="Normal 5 4 3 3 3" xfId="2911"/>
    <cellStyle name="Normal 5 4 3 3 3 2" xfId="4836"/>
    <cellStyle name="Normal 5 4 3 3 3 3" xfId="6374"/>
    <cellStyle name="Normal 5 4 3 3 4" xfId="3428"/>
    <cellStyle name="Normal 5 4 3 3 4 2" xfId="5349"/>
    <cellStyle name="Normal 5 4 3 3 4 3" xfId="6887"/>
    <cellStyle name="Normal 5 4 3 3 5" xfId="4321"/>
    <cellStyle name="Normal 5 4 3 3 6" xfId="5859"/>
    <cellStyle name="Normal 5 4 3 3_Sheet2" xfId="3678"/>
    <cellStyle name="Normal 5 4 3 4" xfId="1983"/>
    <cellStyle name="Normal 5 4 3 4 2" xfId="2913"/>
    <cellStyle name="Normal 5 4 3 4 2 2" xfId="4838"/>
    <cellStyle name="Normal 5 4 3 4 2 3" xfId="6376"/>
    <cellStyle name="Normal 5 4 3 4 3" xfId="3430"/>
    <cellStyle name="Normal 5 4 3 4 3 2" xfId="5351"/>
    <cellStyle name="Normal 5 4 3 4 3 3" xfId="6889"/>
    <cellStyle name="Normal 5 4 3 4 4" xfId="4323"/>
    <cellStyle name="Normal 5 4 3 4 5" xfId="5861"/>
    <cellStyle name="Normal 5 4 3 4_Sheet2" xfId="3676"/>
    <cellStyle name="Normal 5 4 3 5" xfId="2906"/>
    <cellStyle name="Normal 5 4 3 5 2" xfId="4831"/>
    <cellStyle name="Normal 5 4 3 5 3" xfId="6369"/>
    <cellStyle name="Normal 5 4 3 6" xfId="3422"/>
    <cellStyle name="Normal 5 4 3 6 2" xfId="5344"/>
    <cellStyle name="Normal 5 4 3 6 3" xfId="6882"/>
    <cellStyle name="Normal 5 4 3 7" xfId="4316"/>
    <cellStyle name="Normal 5 4 3 8" xfId="5854"/>
    <cellStyle name="Normal 5 4 3_Lists" xfId="1984"/>
    <cellStyle name="Normal 5 4 4" xfId="1985"/>
    <cellStyle name="Normal 5 4 4 2" xfId="1986"/>
    <cellStyle name="Normal 5 4 4 2 2" xfId="1987"/>
    <cellStyle name="Normal 5 4 4 2 2 2" xfId="2916"/>
    <cellStyle name="Normal 5 4 4 2 2 2 2" xfId="4841"/>
    <cellStyle name="Normal 5 4 4 2 2 2 3" xfId="6379"/>
    <cellStyle name="Normal 5 4 4 2 2 3" xfId="3434"/>
    <cellStyle name="Normal 5 4 4 2 2 3 2" xfId="5354"/>
    <cellStyle name="Normal 5 4 4 2 2 3 3" xfId="6892"/>
    <cellStyle name="Normal 5 4 4 2 2 4" xfId="4326"/>
    <cellStyle name="Normal 5 4 4 2 2 5" xfId="5864"/>
    <cellStyle name="Normal 5 4 4 2 2_Sheet2" xfId="3674"/>
    <cellStyle name="Normal 5 4 4 2 3" xfId="2915"/>
    <cellStyle name="Normal 5 4 4 2 3 2" xfId="4840"/>
    <cellStyle name="Normal 5 4 4 2 3 3" xfId="6378"/>
    <cellStyle name="Normal 5 4 4 2 4" xfId="3433"/>
    <cellStyle name="Normal 5 4 4 2 4 2" xfId="5353"/>
    <cellStyle name="Normal 5 4 4 2 4 3" xfId="6891"/>
    <cellStyle name="Normal 5 4 4 2 5" xfId="4325"/>
    <cellStyle name="Normal 5 4 4 2 6" xfId="5863"/>
    <cellStyle name="Normal 5 4 4 2_Sheet2" xfId="3675"/>
    <cellStyle name="Normal 5 4 4 3" xfId="1988"/>
    <cellStyle name="Normal 5 4 4 3 2" xfId="2917"/>
    <cellStyle name="Normal 5 4 4 3 2 2" xfId="4842"/>
    <cellStyle name="Normal 5 4 4 3 2 3" xfId="6380"/>
    <cellStyle name="Normal 5 4 4 3 3" xfId="3435"/>
    <cellStyle name="Normal 5 4 4 3 3 2" xfId="5355"/>
    <cellStyle name="Normal 5 4 4 3 3 3" xfId="6893"/>
    <cellStyle name="Normal 5 4 4 3 4" xfId="4327"/>
    <cellStyle name="Normal 5 4 4 3 5" xfId="5865"/>
    <cellStyle name="Normal 5 4 4 3_Sheet2" xfId="3673"/>
    <cellStyle name="Normal 5 4 4 4" xfId="2914"/>
    <cellStyle name="Normal 5 4 4 4 2" xfId="4839"/>
    <cellStyle name="Normal 5 4 4 4 3" xfId="6377"/>
    <cellStyle name="Normal 5 4 4 5" xfId="3432"/>
    <cellStyle name="Normal 5 4 4 5 2" xfId="5352"/>
    <cellStyle name="Normal 5 4 4 5 3" xfId="6890"/>
    <cellStyle name="Normal 5 4 4 6" xfId="4324"/>
    <cellStyle name="Normal 5 4 4 7" xfId="5862"/>
    <cellStyle name="Normal 5 4 4_Lists" xfId="1989"/>
    <cellStyle name="Normal 5 4 5" xfId="1990"/>
    <cellStyle name="Normal 5 4 5 2" xfId="1991"/>
    <cellStyle name="Normal 5 4 5 2 2" xfId="2919"/>
    <cellStyle name="Normal 5 4 5 2 2 2" xfId="4844"/>
    <cellStyle name="Normal 5 4 5 2 2 3" xfId="6382"/>
    <cellStyle name="Normal 5 4 5 2 3" xfId="3438"/>
    <cellStyle name="Normal 5 4 5 2 3 2" xfId="5357"/>
    <cellStyle name="Normal 5 4 5 2 3 3" xfId="6895"/>
    <cellStyle name="Normal 5 4 5 2 4" xfId="4329"/>
    <cellStyle name="Normal 5 4 5 2 5" xfId="5867"/>
    <cellStyle name="Normal 5 4 5 2_Sheet2" xfId="3671"/>
    <cellStyle name="Normal 5 4 5 3" xfId="2918"/>
    <cellStyle name="Normal 5 4 5 3 2" xfId="4843"/>
    <cellStyle name="Normal 5 4 5 3 3" xfId="6381"/>
    <cellStyle name="Normal 5 4 5 4" xfId="3437"/>
    <cellStyle name="Normal 5 4 5 4 2" xfId="5356"/>
    <cellStyle name="Normal 5 4 5 4 3" xfId="6894"/>
    <cellStyle name="Normal 5 4 5 5" xfId="4328"/>
    <cellStyle name="Normal 5 4 5 6" xfId="5866"/>
    <cellStyle name="Normal 5 4 5_Sheet2" xfId="3672"/>
    <cellStyle name="Normal 5 4 6" xfId="1992"/>
    <cellStyle name="Normal 5 4 6 2" xfId="2920"/>
    <cellStyle name="Normal 5 4 6 2 2" xfId="4845"/>
    <cellStyle name="Normal 5 4 6 2 3" xfId="6383"/>
    <cellStyle name="Normal 5 4 6 3" xfId="3439"/>
    <cellStyle name="Normal 5 4 6 3 2" xfId="5358"/>
    <cellStyle name="Normal 5 4 6 3 3" xfId="6896"/>
    <cellStyle name="Normal 5 4 6 4" xfId="4330"/>
    <cellStyle name="Normal 5 4 6 5" xfId="5868"/>
    <cellStyle name="Normal 5 4 6_Sheet2" xfId="3670"/>
    <cellStyle name="Normal 5 4 7" xfId="2889"/>
    <cellStyle name="Normal 5 4 7 2" xfId="4814"/>
    <cellStyle name="Normal 5 4 7 3" xfId="6352"/>
    <cellStyle name="Normal 5 4 8" xfId="3402"/>
    <cellStyle name="Normal 5 4 8 2" xfId="5327"/>
    <cellStyle name="Normal 5 4 8 3" xfId="6865"/>
    <cellStyle name="Normal 5 4 9" xfId="4299"/>
    <cellStyle name="Normal 5 4_Lists" xfId="1993"/>
    <cellStyle name="Normal 5 40" xfId="1994"/>
    <cellStyle name="Normal 5 41" xfId="1995"/>
    <cellStyle name="Normal 5 42" xfId="2545"/>
    <cellStyle name="Normal 5 42 2" xfId="4471"/>
    <cellStyle name="Normal 5 42 3" xfId="6009"/>
    <cellStyle name="Normal 5 5" xfId="1996"/>
    <cellStyle name="Normal 5 5 2" xfId="1997"/>
    <cellStyle name="Normal 5 5 2 2" xfId="1998"/>
    <cellStyle name="Normal 5 5 2 2 2" xfId="1999"/>
    <cellStyle name="Normal 5 5 2 2 2 2" xfId="2000"/>
    <cellStyle name="Normal 5 5 2 2 2 2 2" xfId="2925"/>
    <cellStyle name="Normal 5 5 2 2 2 2 2 2" xfId="4850"/>
    <cellStyle name="Normal 5 5 2 2 2 2 2 3" xfId="6388"/>
    <cellStyle name="Normal 5 5 2 2 2 2 3" xfId="3447"/>
    <cellStyle name="Normal 5 5 2 2 2 2 3 2" xfId="5363"/>
    <cellStyle name="Normal 5 5 2 2 2 2 3 3" xfId="6901"/>
    <cellStyle name="Normal 5 5 2 2 2 2 4" xfId="4335"/>
    <cellStyle name="Normal 5 5 2 2 2 2 5" xfId="5873"/>
    <cellStyle name="Normal 5 5 2 2 2 2_Sheet2" xfId="3668"/>
    <cellStyle name="Normal 5 5 2 2 2 3" xfId="2924"/>
    <cellStyle name="Normal 5 5 2 2 2 3 2" xfId="4849"/>
    <cellStyle name="Normal 5 5 2 2 2 3 3" xfId="6387"/>
    <cellStyle name="Normal 5 5 2 2 2 4" xfId="3446"/>
    <cellStyle name="Normal 5 5 2 2 2 4 2" xfId="5362"/>
    <cellStyle name="Normal 5 5 2 2 2 4 3" xfId="6900"/>
    <cellStyle name="Normal 5 5 2 2 2 5" xfId="4334"/>
    <cellStyle name="Normal 5 5 2 2 2 6" xfId="5872"/>
    <cellStyle name="Normal 5 5 2 2 2_Sheet2" xfId="3669"/>
    <cellStyle name="Normal 5 5 2 2 3" xfId="2001"/>
    <cellStyle name="Normal 5 5 2 2 3 2" xfId="2926"/>
    <cellStyle name="Normal 5 5 2 2 3 2 2" xfId="4851"/>
    <cellStyle name="Normal 5 5 2 2 3 2 3" xfId="6389"/>
    <cellStyle name="Normal 5 5 2 2 3 3" xfId="3448"/>
    <cellStyle name="Normal 5 5 2 2 3 3 2" xfId="5364"/>
    <cellStyle name="Normal 5 5 2 2 3 3 3" xfId="6902"/>
    <cellStyle name="Normal 5 5 2 2 3 4" xfId="4336"/>
    <cellStyle name="Normal 5 5 2 2 3 5" xfId="5874"/>
    <cellStyle name="Normal 5 5 2 2 3_Sheet2" xfId="3667"/>
    <cellStyle name="Normal 5 5 2 2 4" xfId="2923"/>
    <cellStyle name="Normal 5 5 2 2 4 2" xfId="4848"/>
    <cellStyle name="Normal 5 5 2 2 4 3" xfId="6386"/>
    <cellStyle name="Normal 5 5 2 2 5" xfId="3445"/>
    <cellStyle name="Normal 5 5 2 2 5 2" xfId="5361"/>
    <cellStyle name="Normal 5 5 2 2 5 3" xfId="6899"/>
    <cellStyle name="Normal 5 5 2 2 6" xfId="4333"/>
    <cellStyle name="Normal 5 5 2 2 7" xfId="5871"/>
    <cellStyle name="Normal 5 5 2 2_Lists" xfId="2002"/>
    <cellStyle name="Normal 5 5 2 3" xfId="2003"/>
    <cellStyle name="Normal 5 5 2 3 2" xfId="2004"/>
    <cellStyle name="Normal 5 5 2 3 2 2" xfId="2928"/>
    <cellStyle name="Normal 5 5 2 3 2 2 2" xfId="4853"/>
    <cellStyle name="Normal 5 5 2 3 2 2 3" xfId="6391"/>
    <cellStyle name="Normal 5 5 2 3 2 3" xfId="3451"/>
    <cellStyle name="Normal 5 5 2 3 2 3 2" xfId="5366"/>
    <cellStyle name="Normal 5 5 2 3 2 3 3" xfId="6904"/>
    <cellStyle name="Normal 5 5 2 3 2 4" xfId="4338"/>
    <cellStyle name="Normal 5 5 2 3 2 5" xfId="5876"/>
    <cellStyle name="Normal 5 5 2 3 2_Sheet2" xfId="3665"/>
    <cellStyle name="Normal 5 5 2 3 3" xfId="2927"/>
    <cellStyle name="Normal 5 5 2 3 3 2" xfId="4852"/>
    <cellStyle name="Normal 5 5 2 3 3 3" xfId="6390"/>
    <cellStyle name="Normal 5 5 2 3 4" xfId="3450"/>
    <cellStyle name="Normal 5 5 2 3 4 2" xfId="5365"/>
    <cellStyle name="Normal 5 5 2 3 4 3" xfId="6903"/>
    <cellStyle name="Normal 5 5 2 3 5" xfId="4337"/>
    <cellStyle name="Normal 5 5 2 3 6" xfId="5875"/>
    <cellStyle name="Normal 5 5 2 3_Sheet2" xfId="3666"/>
    <cellStyle name="Normal 5 5 2 4" xfId="2005"/>
    <cellStyle name="Normal 5 5 2 4 2" xfId="2929"/>
    <cellStyle name="Normal 5 5 2 4 2 2" xfId="4854"/>
    <cellStyle name="Normal 5 5 2 4 2 3" xfId="6392"/>
    <cellStyle name="Normal 5 5 2 4 3" xfId="3452"/>
    <cellStyle name="Normal 5 5 2 4 3 2" xfId="5367"/>
    <cellStyle name="Normal 5 5 2 4 3 3" xfId="6905"/>
    <cellStyle name="Normal 5 5 2 4 4" xfId="4339"/>
    <cellStyle name="Normal 5 5 2 4 5" xfId="5877"/>
    <cellStyle name="Normal 5 5 2 4_Sheet2" xfId="3664"/>
    <cellStyle name="Normal 5 5 2 5" xfId="2922"/>
    <cellStyle name="Normal 5 5 2 5 2" xfId="4847"/>
    <cellStyle name="Normal 5 5 2 5 3" xfId="6385"/>
    <cellStyle name="Normal 5 5 2 6" xfId="3444"/>
    <cellStyle name="Normal 5 5 2 6 2" xfId="5360"/>
    <cellStyle name="Normal 5 5 2 6 3" xfId="6898"/>
    <cellStyle name="Normal 5 5 2 7" xfId="4332"/>
    <cellStyle name="Normal 5 5 2 8" xfId="5870"/>
    <cellStyle name="Normal 5 5 2_Lists" xfId="2006"/>
    <cellStyle name="Normal 5 5 3" xfId="2007"/>
    <cellStyle name="Normal 5 5 3 2" xfId="2008"/>
    <cellStyle name="Normal 5 5 3 2 2" xfId="2009"/>
    <cellStyle name="Normal 5 5 3 2 2 2" xfId="2932"/>
    <cellStyle name="Normal 5 5 3 2 2 2 2" xfId="4857"/>
    <cellStyle name="Normal 5 5 3 2 2 2 3" xfId="6395"/>
    <cellStyle name="Normal 5 5 3 2 2 3" xfId="3456"/>
    <cellStyle name="Normal 5 5 3 2 2 3 2" xfId="5370"/>
    <cellStyle name="Normal 5 5 3 2 2 3 3" xfId="6908"/>
    <cellStyle name="Normal 5 5 3 2 2 4" xfId="4342"/>
    <cellStyle name="Normal 5 5 3 2 2 5" xfId="5880"/>
    <cellStyle name="Normal 5 5 3 2 2_Sheet2" xfId="3662"/>
    <cellStyle name="Normal 5 5 3 2 3" xfId="2931"/>
    <cellStyle name="Normal 5 5 3 2 3 2" xfId="4856"/>
    <cellStyle name="Normal 5 5 3 2 3 3" xfId="6394"/>
    <cellStyle name="Normal 5 5 3 2 4" xfId="3455"/>
    <cellStyle name="Normal 5 5 3 2 4 2" xfId="5369"/>
    <cellStyle name="Normal 5 5 3 2 4 3" xfId="6907"/>
    <cellStyle name="Normal 5 5 3 2 5" xfId="4341"/>
    <cellStyle name="Normal 5 5 3 2 6" xfId="5879"/>
    <cellStyle name="Normal 5 5 3 2_Sheet2" xfId="3663"/>
    <cellStyle name="Normal 5 5 3 3" xfId="2010"/>
    <cellStyle name="Normal 5 5 3 3 2" xfId="2933"/>
    <cellStyle name="Normal 5 5 3 3 2 2" xfId="4858"/>
    <cellStyle name="Normal 5 5 3 3 2 3" xfId="6396"/>
    <cellStyle name="Normal 5 5 3 3 3" xfId="3457"/>
    <cellStyle name="Normal 5 5 3 3 3 2" xfId="5371"/>
    <cellStyle name="Normal 5 5 3 3 3 3" xfId="6909"/>
    <cellStyle name="Normal 5 5 3 3 4" xfId="4343"/>
    <cellStyle name="Normal 5 5 3 3 5" xfId="5881"/>
    <cellStyle name="Normal 5 5 3 3_Sheet2" xfId="3661"/>
    <cellStyle name="Normal 5 5 3 4" xfId="2930"/>
    <cellStyle name="Normal 5 5 3 4 2" xfId="4855"/>
    <cellStyle name="Normal 5 5 3 4 3" xfId="6393"/>
    <cellStyle name="Normal 5 5 3 5" xfId="3454"/>
    <cellStyle name="Normal 5 5 3 5 2" xfId="5368"/>
    <cellStyle name="Normal 5 5 3 5 3" xfId="6906"/>
    <cellStyle name="Normal 5 5 3 6" xfId="4340"/>
    <cellStyle name="Normal 5 5 3 7" xfId="5878"/>
    <cellStyle name="Normal 5 5 3_Lists" xfId="2011"/>
    <cellStyle name="Normal 5 5 4" xfId="2012"/>
    <cellStyle name="Normal 5 5 4 2" xfId="2013"/>
    <cellStyle name="Normal 5 5 4 2 2" xfId="2935"/>
    <cellStyle name="Normal 5 5 4 2 2 2" xfId="4860"/>
    <cellStyle name="Normal 5 5 4 2 2 3" xfId="6398"/>
    <cellStyle name="Normal 5 5 4 2 3" xfId="3460"/>
    <cellStyle name="Normal 5 5 4 2 3 2" xfId="5373"/>
    <cellStyle name="Normal 5 5 4 2 3 3" xfId="6911"/>
    <cellStyle name="Normal 5 5 4 2 4" xfId="4345"/>
    <cellStyle name="Normal 5 5 4 2 5" xfId="5883"/>
    <cellStyle name="Normal 5 5 4 2_Sheet2" xfId="3659"/>
    <cellStyle name="Normal 5 5 4 3" xfId="2934"/>
    <cellStyle name="Normal 5 5 4 3 2" xfId="4859"/>
    <cellStyle name="Normal 5 5 4 3 3" xfId="6397"/>
    <cellStyle name="Normal 5 5 4 4" xfId="3459"/>
    <cellStyle name="Normal 5 5 4 4 2" xfId="5372"/>
    <cellStyle name="Normal 5 5 4 4 3" xfId="6910"/>
    <cellStyle name="Normal 5 5 4 5" xfId="4344"/>
    <cellStyle name="Normal 5 5 4 6" xfId="5882"/>
    <cellStyle name="Normal 5 5 4_Sheet2" xfId="3660"/>
    <cellStyle name="Normal 5 5 5" xfId="2014"/>
    <cellStyle name="Normal 5 5 5 2" xfId="2936"/>
    <cellStyle name="Normal 5 5 5 2 2" xfId="4861"/>
    <cellStyle name="Normal 5 5 5 2 3" xfId="6399"/>
    <cellStyle name="Normal 5 5 5 3" xfId="3461"/>
    <cellStyle name="Normal 5 5 5 3 2" xfId="5374"/>
    <cellStyle name="Normal 5 5 5 3 3" xfId="6912"/>
    <cellStyle name="Normal 5 5 5 4" xfId="4346"/>
    <cellStyle name="Normal 5 5 5 5" xfId="5884"/>
    <cellStyle name="Normal 5 5 5_Sheet2" xfId="3658"/>
    <cellStyle name="Normal 5 5 6" xfId="2921"/>
    <cellStyle name="Normal 5 5 6 2" xfId="4846"/>
    <cellStyle name="Normal 5 5 6 3" xfId="6384"/>
    <cellStyle name="Normal 5 5 7" xfId="3443"/>
    <cellStyle name="Normal 5 5 7 2" xfId="5359"/>
    <cellStyle name="Normal 5 5 7 3" xfId="6897"/>
    <cellStyle name="Normal 5 5 8" xfId="4331"/>
    <cellStyle name="Normal 5 5 9" xfId="5869"/>
    <cellStyle name="Normal 5 5_Lists" xfId="2015"/>
    <cellStyle name="Normal 5 6" xfId="2016"/>
    <cellStyle name="Normal 5 6 2" xfId="2017"/>
    <cellStyle name="Normal 5 6 2 2" xfId="2018"/>
    <cellStyle name="Normal 5 6 2 2 2" xfId="2019"/>
    <cellStyle name="Normal 5 6 2 2 2 2" xfId="2940"/>
    <cellStyle name="Normal 5 6 2 2 2 2 2" xfId="4865"/>
    <cellStyle name="Normal 5 6 2 2 2 2 3" xfId="6403"/>
    <cellStyle name="Normal 5 6 2 2 2 3" xfId="3466"/>
    <cellStyle name="Normal 5 6 2 2 2 3 2" xfId="5378"/>
    <cellStyle name="Normal 5 6 2 2 2 3 3" xfId="6916"/>
    <cellStyle name="Normal 5 6 2 2 2 4" xfId="4350"/>
    <cellStyle name="Normal 5 6 2 2 2 5" xfId="5888"/>
    <cellStyle name="Normal 5 6 2 2 2_Sheet2" xfId="3656"/>
    <cellStyle name="Normal 5 6 2 2 3" xfId="2939"/>
    <cellStyle name="Normal 5 6 2 2 3 2" xfId="4864"/>
    <cellStyle name="Normal 5 6 2 2 3 3" xfId="6402"/>
    <cellStyle name="Normal 5 6 2 2 4" xfId="3465"/>
    <cellStyle name="Normal 5 6 2 2 4 2" xfId="5377"/>
    <cellStyle name="Normal 5 6 2 2 4 3" xfId="6915"/>
    <cellStyle name="Normal 5 6 2 2 5" xfId="4349"/>
    <cellStyle name="Normal 5 6 2 2 6" xfId="5887"/>
    <cellStyle name="Normal 5 6 2 2_Sheet2" xfId="3657"/>
    <cellStyle name="Normal 5 6 2 3" xfId="2020"/>
    <cellStyle name="Normal 5 6 2 3 2" xfId="2941"/>
    <cellStyle name="Normal 5 6 2 3 2 2" xfId="4866"/>
    <cellStyle name="Normal 5 6 2 3 2 3" xfId="6404"/>
    <cellStyle name="Normal 5 6 2 3 3" xfId="3467"/>
    <cellStyle name="Normal 5 6 2 3 3 2" xfId="5379"/>
    <cellStyle name="Normal 5 6 2 3 3 3" xfId="6917"/>
    <cellStyle name="Normal 5 6 2 3 4" xfId="4351"/>
    <cellStyle name="Normal 5 6 2 3 5" xfId="5889"/>
    <cellStyle name="Normal 5 6 2 3_Sheet2" xfId="3655"/>
    <cellStyle name="Normal 5 6 2 4" xfId="2938"/>
    <cellStyle name="Normal 5 6 2 4 2" xfId="4863"/>
    <cellStyle name="Normal 5 6 2 4 3" xfId="6401"/>
    <cellStyle name="Normal 5 6 2 5" xfId="3464"/>
    <cellStyle name="Normal 5 6 2 5 2" xfId="5376"/>
    <cellStyle name="Normal 5 6 2 5 3" xfId="6914"/>
    <cellStyle name="Normal 5 6 2 6" xfId="4348"/>
    <cellStyle name="Normal 5 6 2 7" xfId="5886"/>
    <cellStyle name="Normal 5 6 2_Lists" xfId="2021"/>
    <cellStyle name="Normal 5 6 3" xfId="2022"/>
    <cellStyle name="Normal 5 6 3 2" xfId="2023"/>
    <cellStyle name="Normal 5 6 3 2 2" xfId="2943"/>
    <cellStyle name="Normal 5 6 3 2 2 2" xfId="4868"/>
    <cellStyle name="Normal 5 6 3 2 2 3" xfId="6406"/>
    <cellStyle name="Normal 5 6 3 2 3" xfId="3470"/>
    <cellStyle name="Normal 5 6 3 2 3 2" xfId="5381"/>
    <cellStyle name="Normal 5 6 3 2 3 3" xfId="6919"/>
    <cellStyle name="Normal 5 6 3 2 4" xfId="4353"/>
    <cellStyle name="Normal 5 6 3 2 5" xfId="5891"/>
    <cellStyle name="Normal 5 6 3 2_Sheet2" xfId="3653"/>
    <cellStyle name="Normal 5 6 3 3" xfId="2942"/>
    <cellStyle name="Normal 5 6 3 3 2" xfId="4867"/>
    <cellStyle name="Normal 5 6 3 3 3" xfId="6405"/>
    <cellStyle name="Normal 5 6 3 4" xfId="3469"/>
    <cellStyle name="Normal 5 6 3 4 2" xfId="5380"/>
    <cellStyle name="Normal 5 6 3 4 3" xfId="6918"/>
    <cellStyle name="Normal 5 6 3 5" xfId="4352"/>
    <cellStyle name="Normal 5 6 3 6" xfId="5890"/>
    <cellStyle name="Normal 5 6 3_Sheet2" xfId="3654"/>
    <cellStyle name="Normal 5 6 4" xfId="2024"/>
    <cellStyle name="Normal 5 6 4 2" xfId="2944"/>
    <cellStyle name="Normal 5 6 4 2 2" xfId="4869"/>
    <cellStyle name="Normal 5 6 4 2 3" xfId="6407"/>
    <cellStyle name="Normal 5 6 4 3" xfId="3471"/>
    <cellStyle name="Normal 5 6 4 3 2" xfId="5382"/>
    <cellStyle name="Normal 5 6 4 3 3" xfId="6920"/>
    <cellStyle name="Normal 5 6 4 4" xfId="4354"/>
    <cellStyle name="Normal 5 6 4 5" xfId="5892"/>
    <cellStyle name="Normal 5 6 4_Sheet2" xfId="3652"/>
    <cellStyle name="Normal 5 6 5" xfId="2937"/>
    <cellStyle name="Normal 5 6 5 2" xfId="4862"/>
    <cellStyle name="Normal 5 6 5 3" xfId="6400"/>
    <cellStyle name="Normal 5 6 6" xfId="3463"/>
    <cellStyle name="Normal 5 6 6 2" xfId="5375"/>
    <cellStyle name="Normal 5 6 6 3" xfId="6913"/>
    <cellStyle name="Normal 5 6 7" xfId="4347"/>
    <cellStyle name="Normal 5 6 8" xfId="5885"/>
    <cellStyle name="Normal 5 6_Lists" xfId="2025"/>
    <cellStyle name="Normal 5 7" xfId="2026"/>
    <cellStyle name="Normal 5 7 2" xfId="2027"/>
    <cellStyle name="Normal 5 7 2 2" xfId="2028"/>
    <cellStyle name="Normal 5 7 2 2 2" xfId="2947"/>
    <cellStyle name="Normal 5 7 2 2 2 2" xfId="4872"/>
    <cellStyle name="Normal 5 7 2 2 2 3" xfId="6410"/>
    <cellStyle name="Normal 5 7 2 2 3" xfId="3475"/>
    <cellStyle name="Normal 5 7 2 2 3 2" xfId="5385"/>
    <cellStyle name="Normal 5 7 2 2 3 3" xfId="6923"/>
    <cellStyle name="Normal 5 7 2 2 4" xfId="4357"/>
    <cellStyle name="Normal 5 7 2 2 5" xfId="5895"/>
    <cellStyle name="Normal 5 7 2 2_Sheet2" xfId="3650"/>
    <cellStyle name="Normal 5 7 2 3" xfId="2946"/>
    <cellStyle name="Normal 5 7 2 3 2" xfId="4871"/>
    <cellStyle name="Normal 5 7 2 3 3" xfId="6409"/>
    <cellStyle name="Normal 5 7 2 4" xfId="3474"/>
    <cellStyle name="Normal 5 7 2 4 2" xfId="5384"/>
    <cellStyle name="Normal 5 7 2 4 3" xfId="6922"/>
    <cellStyle name="Normal 5 7 2 5" xfId="4356"/>
    <cellStyle name="Normal 5 7 2 6" xfId="5894"/>
    <cellStyle name="Normal 5 7 2_Sheet2" xfId="3651"/>
    <cellStyle name="Normal 5 7 3" xfId="2029"/>
    <cellStyle name="Normal 5 7 3 2" xfId="2948"/>
    <cellStyle name="Normal 5 7 3 2 2" xfId="4873"/>
    <cellStyle name="Normal 5 7 3 2 3" xfId="6411"/>
    <cellStyle name="Normal 5 7 3 3" xfId="3476"/>
    <cellStyle name="Normal 5 7 3 3 2" xfId="5386"/>
    <cellStyle name="Normal 5 7 3 3 3" xfId="6924"/>
    <cellStyle name="Normal 5 7 3 4" xfId="4358"/>
    <cellStyle name="Normal 5 7 3 5" xfId="5896"/>
    <cellStyle name="Normal 5 7 3_Sheet2" xfId="3649"/>
    <cellStyle name="Normal 5 7 4" xfId="2945"/>
    <cellStyle name="Normal 5 7 4 2" xfId="4870"/>
    <cellStyle name="Normal 5 7 4 3" xfId="6408"/>
    <cellStyle name="Normal 5 7 5" xfId="3473"/>
    <cellStyle name="Normal 5 7 5 2" xfId="5383"/>
    <cellStyle name="Normal 5 7 5 3" xfId="6921"/>
    <cellStyle name="Normal 5 7 6" xfId="4355"/>
    <cellStyle name="Normal 5 7 7" xfId="5893"/>
    <cellStyle name="Normal 5 7_Lists" xfId="2030"/>
    <cellStyle name="Normal 5 8" xfId="2031"/>
    <cellStyle name="Normal 5 8 2" xfId="2032"/>
    <cellStyle name="Normal 5 8 2 2" xfId="2950"/>
    <cellStyle name="Normal 5 8 2 2 2" xfId="4875"/>
    <cellStyle name="Normal 5 8 2 2 3" xfId="6413"/>
    <cellStyle name="Normal 5 8 2 3" xfId="3479"/>
    <cellStyle name="Normal 5 8 2 3 2" xfId="5388"/>
    <cellStyle name="Normal 5 8 2 3 3" xfId="6926"/>
    <cellStyle name="Normal 5 8 2 4" xfId="4360"/>
    <cellStyle name="Normal 5 8 2 5" xfId="5898"/>
    <cellStyle name="Normal 5 8 2_Sheet2" xfId="3647"/>
    <cellStyle name="Normal 5 8 3" xfId="2949"/>
    <cellStyle name="Normal 5 8 3 2" xfId="4874"/>
    <cellStyle name="Normal 5 8 3 3" xfId="6412"/>
    <cellStyle name="Normal 5 8 4" xfId="3478"/>
    <cellStyle name="Normal 5 8 4 2" xfId="5387"/>
    <cellStyle name="Normal 5 8 4 3" xfId="6925"/>
    <cellStyle name="Normal 5 8 5" xfId="4359"/>
    <cellStyle name="Normal 5 8 6" xfId="5897"/>
    <cellStyle name="Normal 5 8_Sheet2" xfId="3648"/>
    <cellStyle name="Normal 5 9" xfId="2033"/>
    <cellStyle name="Normal 5 9 2" xfId="2951"/>
    <cellStyle name="Normal 5 9 2 2" xfId="4876"/>
    <cellStyle name="Normal 5 9 2 3" xfId="6414"/>
    <cellStyle name="Normal 5 9 3" xfId="3480"/>
    <cellStyle name="Normal 5 9 3 2" xfId="5389"/>
    <cellStyle name="Normal 5 9 3 3" xfId="6927"/>
    <cellStyle name="Normal 5 9 4" xfId="4361"/>
    <cellStyle name="Normal 5 9 5" xfId="5899"/>
    <cellStyle name="Normal 5 9_Sheet2" xfId="3646"/>
    <cellStyle name="Normal 5_3 CAM HIV SSF LFA Review of Budget 26Nov10 (MEDiCAM MoSVY MSIC NAA), 29Nov10" xfId="2034"/>
    <cellStyle name="Normal 50" xfId="2035"/>
    <cellStyle name="Normal 50 2" xfId="2036"/>
    <cellStyle name="Normal 50 2 2" xfId="2953"/>
    <cellStyle name="Normal 50 2 2 2" xfId="4878"/>
    <cellStyle name="Normal 50 2 2 3" xfId="6416"/>
    <cellStyle name="Normal 50 2 3" xfId="3483"/>
    <cellStyle name="Normal 50 2 3 2" xfId="5391"/>
    <cellStyle name="Normal 50 2 3 3" xfId="6929"/>
    <cellStyle name="Normal 50 2 4" xfId="4363"/>
    <cellStyle name="Normal 50 2 5" xfId="5901"/>
    <cellStyle name="Normal 50 2_Sheet2" xfId="3644"/>
    <cellStyle name="Normal 50 3" xfId="2952"/>
    <cellStyle name="Normal 50 3 2" xfId="4877"/>
    <cellStyle name="Normal 50 3 3" xfId="6415"/>
    <cellStyle name="Normal 50 4" xfId="3482"/>
    <cellStyle name="Normal 50 4 2" xfId="5390"/>
    <cellStyle name="Normal 50 4 3" xfId="6928"/>
    <cellStyle name="Normal 50 5" xfId="4362"/>
    <cellStyle name="Normal 50 6" xfId="5900"/>
    <cellStyle name="Normal 50_Sheet2" xfId="3645"/>
    <cellStyle name="Normal 51" xfId="2037"/>
    <cellStyle name="Normal 51 2" xfId="2038"/>
    <cellStyle name="Normal 51 2 2" xfId="2955"/>
    <cellStyle name="Normal 51 2 2 2" xfId="4880"/>
    <cellStyle name="Normal 51 2 2 3" xfId="6418"/>
    <cellStyle name="Normal 51 2 3" xfId="3485"/>
    <cellStyle name="Normal 51 2 3 2" xfId="5393"/>
    <cellStyle name="Normal 51 2 3 3" xfId="6931"/>
    <cellStyle name="Normal 51 2 4" xfId="4365"/>
    <cellStyle name="Normal 51 2 5" xfId="5903"/>
    <cellStyle name="Normal 51 2_Sheet2" xfId="3642"/>
    <cellStyle name="Normal 51 3" xfId="2954"/>
    <cellStyle name="Normal 51 3 2" xfId="4879"/>
    <cellStyle name="Normal 51 3 3" xfId="6417"/>
    <cellStyle name="Normal 51 4" xfId="3484"/>
    <cellStyle name="Normal 51 4 2" xfId="5392"/>
    <cellStyle name="Normal 51 4 3" xfId="6930"/>
    <cellStyle name="Normal 51 5" xfId="4364"/>
    <cellStyle name="Normal 51 6" xfId="5902"/>
    <cellStyle name="Normal 51_Sheet2" xfId="3643"/>
    <cellStyle name="Normal 52" xfId="2039"/>
    <cellStyle name="Normal 52 2" xfId="2040"/>
    <cellStyle name="Normal 52 2 2" xfId="2957"/>
    <cellStyle name="Normal 52 2 2 2" xfId="4882"/>
    <cellStyle name="Normal 52 2 2 3" xfId="6420"/>
    <cellStyle name="Normal 52 2 3" xfId="3487"/>
    <cellStyle name="Normal 52 2 3 2" xfId="5395"/>
    <cellStyle name="Normal 52 2 3 3" xfId="6933"/>
    <cellStyle name="Normal 52 2 4" xfId="4367"/>
    <cellStyle name="Normal 52 2 5" xfId="5905"/>
    <cellStyle name="Normal 52 2_Sheet2" xfId="3632"/>
    <cellStyle name="Normal 52 3" xfId="2956"/>
    <cellStyle name="Normal 52 3 2" xfId="4881"/>
    <cellStyle name="Normal 52 3 3" xfId="6419"/>
    <cellStyle name="Normal 52 4" xfId="3486"/>
    <cellStyle name="Normal 52 4 2" xfId="5394"/>
    <cellStyle name="Normal 52 4 3" xfId="6932"/>
    <cellStyle name="Normal 52 5" xfId="4366"/>
    <cellStyle name="Normal 52 6" xfId="5904"/>
    <cellStyle name="Normal 52_Sheet2" xfId="3633"/>
    <cellStyle name="Normal 53" xfId="2041"/>
    <cellStyle name="Normal 53 2" xfId="2042"/>
    <cellStyle name="Normal 53 2 2" xfId="2959"/>
    <cellStyle name="Normal 53 2 2 2" xfId="4884"/>
    <cellStyle name="Normal 53 2 2 3" xfId="6422"/>
    <cellStyle name="Normal 53 2 3" xfId="3489"/>
    <cellStyle name="Normal 53 2 3 2" xfId="5397"/>
    <cellStyle name="Normal 53 2 3 3" xfId="6935"/>
    <cellStyle name="Normal 53 2 4" xfId="4369"/>
    <cellStyle name="Normal 53 2 5" xfId="5907"/>
    <cellStyle name="Normal 53 2_Sheet2" xfId="3630"/>
    <cellStyle name="Normal 53 3" xfId="2958"/>
    <cellStyle name="Normal 53 3 2" xfId="4883"/>
    <cellStyle name="Normal 53 3 3" xfId="6421"/>
    <cellStyle name="Normal 53 4" xfId="3488"/>
    <cellStyle name="Normal 53 4 2" xfId="5396"/>
    <cellStyle name="Normal 53 4 3" xfId="6934"/>
    <cellStyle name="Normal 53 5" xfId="4368"/>
    <cellStyle name="Normal 53 6" xfId="5906"/>
    <cellStyle name="Normal 53_Sheet2" xfId="3631"/>
    <cellStyle name="Normal 54" xfId="2043"/>
    <cellStyle name="Normal 54 2" xfId="2044"/>
    <cellStyle name="Normal 54 2 2" xfId="2961"/>
    <cellStyle name="Normal 54 2 2 2" xfId="4886"/>
    <cellStyle name="Normal 54 2 2 3" xfId="6424"/>
    <cellStyle name="Normal 54 2 3" xfId="3491"/>
    <cellStyle name="Normal 54 2 3 2" xfId="5399"/>
    <cellStyle name="Normal 54 2 3 3" xfId="6937"/>
    <cellStyle name="Normal 54 2 4" xfId="4371"/>
    <cellStyle name="Normal 54 2 5" xfId="5909"/>
    <cellStyle name="Normal 54 2_Sheet2" xfId="3608"/>
    <cellStyle name="Normal 54 3" xfId="2960"/>
    <cellStyle name="Normal 54 3 2" xfId="4885"/>
    <cellStyle name="Normal 54 3 3" xfId="6423"/>
    <cellStyle name="Normal 54 4" xfId="3490"/>
    <cellStyle name="Normal 54 4 2" xfId="5398"/>
    <cellStyle name="Normal 54 4 3" xfId="6936"/>
    <cellStyle name="Normal 54 5" xfId="4370"/>
    <cellStyle name="Normal 54 6" xfId="5908"/>
    <cellStyle name="Normal 54_Sheet2" xfId="3629"/>
    <cellStyle name="Normal 55" xfId="2045"/>
    <cellStyle name="Normal 55 2" xfId="2046"/>
    <cellStyle name="Normal 55 2 2" xfId="2963"/>
    <cellStyle name="Normal 55 2 2 2" xfId="4888"/>
    <cellStyle name="Normal 55 2 2 3" xfId="6426"/>
    <cellStyle name="Normal 55 2 3" xfId="3493"/>
    <cellStyle name="Normal 55 2 3 2" xfId="5401"/>
    <cellStyle name="Normal 55 2 3 3" xfId="6939"/>
    <cellStyle name="Normal 55 2 4" xfId="4373"/>
    <cellStyle name="Normal 55 2 5" xfId="5911"/>
    <cellStyle name="Normal 55 2_Sheet2" xfId="3606"/>
    <cellStyle name="Normal 55 3" xfId="2962"/>
    <cellStyle name="Normal 55 3 2" xfId="4887"/>
    <cellStyle name="Normal 55 3 3" xfId="6425"/>
    <cellStyle name="Normal 55 4" xfId="3492"/>
    <cellStyle name="Normal 55 4 2" xfId="5400"/>
    <cellStyle name="Normal 55 4 3" xfId="6938"/>
    <cellStyle name="Normal 55 5" xfId="4372"/>
    <cellStyle name="Normal 55 6" xfId="5910"/>
    <cellStyle name="Normal 55_Sheet2" xfId="3607"/>
    <cellStyle name="Normal 56" xfId="2047"/>
    <cellStyle name="Normal 56 2" xfId="2048"/>
    <cellStyle name="Normal 56 2 2" xfId="2965"/>
    <cellStyle name="Normal 56 2 2 2" xfId="4890"/>
    <cellStyle name="Normal 56 2 2 3" xfId="6428"/>
    <cellStyle name="Normal 56 2 3" xfId="3495"/>
    <cellStyle name="Normal 56 2 3 2" xfId="5403"/>
    <cellStyle name="Normal 56 2 3 3" xfId="6941"/>
    <cellStyle name="Normal 56 2 4" xfId="4375"/>
    <cellStyle name="Normal 56 2 5" xfId="5913"/>
    <cellStyle name="Normal 56 2_Sheet2" xfId="3604"/>
    <cellStyle name="Normal 56 3" xfId="2964"/>
    <cellStyle name="Normal 56 3 2" xfId="4889"/>
    <cellStyle name="Normal 56 3 3" xfId="6427"/>
    <cellStyle name="Normal 56 4" xfId="3494"/>
    <cellStyle name="Normal 56 4 2" xfId="5402"/>
    <cellStyle name="Normal 56 4 3" xfId="6940"/>
    <cellStyle name="Normal 56 5" xfId="4374"/>
    <cellStyle name="Normal 56 6" xfId="5912"/>
    <cellStyle name="Normal 56_Sheet2" xfId="3605"/>
    <cellStyle name="Normal 57" xfId="2049"/>
    <cellStyle name="Normal 57 2" xfId="2050"/>
    <cellStyle name="Normal 57 2 2" xfId="2967"/>
    <cellStyle name="Normal 57 2 2 2" xfId="4892"/>
    <cellStyle name="Normal 57 2 2 3" xfId="6430"/>
    <cellStyle name="Normal 57 2 3" xfId="3497"/>
    <cellStyle name="Normal 57 2 3 2" xfId="5405"/>
    <cellStyle name="Normal 57 2 3 3" xfId="6943"/>
    <cellStyle name="Normal 57 2 4" xfId="4377"/>
    <cellStyle name="Normal 57 2 5" xfId="5915"/>
    <cellStyle name="Normal 57 2_Sheet2" xfId="3581"/>
    <cellStyle name="Normal 57 3" xfId="2966"/>
    <cellStyle name="Normal 57 3 2" xfId="4891"/>
    <cellStyle name="Normal 57 3 3" xfId="6429"/>
    <cellStyle name="Normal 57 4" xfId="3496"/>
    <cellStyle name="Normal 57 4 2" xfId="5404"/>
    <cellStyle name="Normal 57 4 3" xfId="6942"/>
    <cellStyle name="Normal 57 5" xfId="4376"/>
    <cellStyle name="Normal 57 6" xfId="5914"/>
    <cellStyle name="Normal 57_Sheet2" xfId="3582"/>
    <cellStyle name="Normal 58" xfId="2051"/>
    <cellStyle name="Normal 58 2" xfId="2052"/>
    <cellStyle name="Normal 58 2 2" xfId="2969"/>
    <cellStyle name="Normal 58 2 2 2" xfId="4894"/>
    <cellStyle name="Normal 58 2 2 3" xfId="6432"/>
    <cellStyle name="Normal 58 2 3" xfId="3499"/>
    <cellStyle name="Normal 58 2 3 2" xfId="5407"/>
    <cellStyle name="Normal 58 2 3 3" xfId="6945"/>
    <cellStyle name="Normal 58 2 4" xfId="4379"/>
    <cellStyle name="Normal 58 2 5" xfId="5917"/>
    <cellStyle name="Normal 58 2_Sheet2" xfId="3579"/>
    <cellStyle name="Normal 58 3" xfId="2968"/>
    <cellStyle name="Normal 58 3 2" xfId="4893"/>
    <cellStyle name="Normal 58 3 3" xfId="6431"/>
    <cellStyle name="Normal 58 4" xfId="3498"/>
    <cellStyle name="Normal 58 4 2" xfId="5406"/>
    <cellStyle name="Normal 58 4 3" xfId="6944"/>
    <cellStyle name="Normal 58 5" xfId="4378"/>
    <cellStyle name="Normal 58 6" xfId="5916"/>
    <cellStyle name="Normal 58_Sheet2" xfId="3580"/>
    <cellStyle name="Normal 59" xfId="2053"/>
    <cellStyle name="Normal 59 2" xfId="2054"/>
    <cellStyle name="Normal 59 2 2" xfId="2971"/>
    <cellStyle name="Normal 59 2 2 2" xfId="4896"/>
    <cellStyle name="Normal 59 2 2 3" xfId="6434"/>
    <cellStyle name="Normal 59 2 3" xfId="3501"/>
    <cellStyle name="Normal 59 2 3 2" xfId="5409"/>
    <cellStyle name="Normal 59 2 3 3" xfId="6947"/>
    <cellStyle name="Normal 59 2 4" xfId="4381"/>
    <cellStyle name="Normal 59 2 5" xfId="5919"/>
    <cellStyle name="Normal 59 2_Sheet2" xfId="3577"/>
    <cellStyle name="Normal 59 3" xfId="2970"/>
    <cellStyle name="Normal 59 3 2" xfId="4895"/>
    <cellStyle name="Normal 59 3 3" xfId="6433"/>
    <cellStyle name="Normal 59 4" xfId="3500"/>
    <cellStyle name="Normal 59 4 2" xfId="5408"/>
    <cellStyle name="Normal 59 4 3" xfId="6946"/>
    <cellStyle name="Normal 59 5" xfId="4380"/>
    <cellStyle name="Normal 59 6" xfId="5918"/>
    <cellStyle name="Normal 59_Sheet2" xfId="3578"/>
    <cellStyle name="Normal 6" xfId="2055"/>
    <cellStyle name="Normal 6 10" xfId="2056"/>
    <cellStyle name="Normal 6 11" xfId="2057"/>
    <cellStyle name="Normal 6 12" xfId="2058"/>
    <cellStyle name="Normal 6 13" xfId="2059"/>
    <cellStyle name="Normal 6 14" xfId="2060"/>
    <cellStyle name="Normal 6 15" xfId="2061"/>
    <cellStyle name="Normal 6 16" xfId="2062"/>
    <cellStyle name="Normal 6 17" xfId="2063"/>
    <cellStyle name="Normal 6 18" xfId="2064"/>
    <cellStyle name="Normal 6 19" xfId="2065"/>
    <cellStyle name="Normal 6 2" xfId="2066"/>
    <cellStyle name="Normal 6 2 2" xfId="2067"/>
    <cellStyle name="Normal 6 2 2 2" xfId="2068"/>
    <cellStyle name="Normal 6 2 2 2 2" xfId="2069"/>
    <cellStyle name="Normal 6 2 2 2 3" xfId="2070"/>
    <cellStyle name="Normal 6 2 2 2 4" xfId="2071"/>
    <cellStyle name="Normal 6 2 3" xfId="2072"/>
    <cellStyle name="Normal 6 2 3 2" xfId="2073"/>
    <cellStyle name="Normal 6 2 3 3" xfId="2074"/>
    <cellStyle name="Normal 6 2 3 4" xfId="2075"/>
    <cellStyle name="Normal 6 2_3 CAM HIV SSF LFA Review of Budget 26Nov10 (MEDiCAM MoSVY MSIC NAA), 29Nov10" xfId="2076"/>
    <cellStyle name="Normal 6 20" xfId="2077"/>
    <cellStyle name="Normal 6 21" xfId="2078"/>
    <cellStyle name="Normal 6 22" xfId="2079"/>
    <cellStyle name="Normal 6 23" xfId="2080"/>
    <cellStyle name="Normal 6 24" xfId="2081"/>
    <cellStyle name="Normal 6 25" xfId="2082"/>
    <cellStyle name="Normal 6 26" xfId="2083"/>
    <cellStyle name="Normal 6 27" xfId="2084"/>
    <cellStyle name="Normal 6 28" xfId="2085"/>
    <cellStyle name="Normal 6 29" xfId="2086"/>
    <cellStyle name="Normal 6 3" xfId="2087"/>
    <cellStyle name="Normal 6 3 2" xfId="2088"/>
    <cellStyle name="Normal 6 3 3" xfId="2089"/>
    <cellStyle name="Normal 6 3 4" xfId="2090"/>
    <cellStyle name="Normal 6 30" xfId="2091"/>
    <cellStyle name="Normal 6 31" xfId="2092"/>
    <cellStyle name="Normal 6 32" xfId="2093"/>
    <cellStyle name="Normal 6 33" xfId="2094"/>
    <cellStyle name="Normal 6 34" xfId="2095"/>
    <cellStyle name="Normal 6 35" xfId="2096"/>
    <cellStyle name="Normal 6 36" xfId="2097"/>
    <cellStyle name="Normal 6 37" xfId="2098"/>
    <cellStyle name="Normal 6 38" xfId="2099"/>
    <cellStyle name="Normal 6 39" xfId="2100"/>
    <cellStyle name="Normal 6 4" xfId="2101"/>
    <cellStyle name="Normal 6 40" xfId="2102"/>
    <cellStyle name="Normal 6 41" xfId="2103"/>
    <cellStyle name="Normal 6 42" xfId="2546"/>
    <cellStyle name="Normal 6 42 2" xfId="4472"/>
    <cellStyle name="Normal 6 42 3" xfId="6010"/>
    <cellStyle name="Normal 6 43" xfId="2972"/>
    <cellStyle name="Normal 6 43 2" xfId="4897"/>
    <cellStyle name="Normal 6 43 3" xfId="6435"/>
    <cellStyle name="Normal 6 44" xfId="3502"/>
    <cellStyle name="Normal 6 44 2" xfId="5410"/>
    <cellStyle name="Normal 6 44 3" xfId="6948"/>
    <cellStyle name="Normal 6 45" xfId="3912"/>
    <cellStyle name="Normal 6 45 2" xfId="5493"/>
    <cellStyle name="Normal 6 45 3" xfId="7031"/>
    <cellStyle name="Normal 6 46" xfId="3401"/>
    <cellStyle name="Normal 6 46 2" xfId="5326"/>
    <cellStyle name="Normal 6 46 3" xfId="6864"/>
    <cellStyle name="Normal 6 47" xfId="3087"/>
    <cellStyle name="Normal 6 47 2" xfId="5012"/>
    <cellStyle name="Normal 6 47 3" xfId="6550"/>
    <cellStyle name="Normal 6 48" xfId="3400"/>
    <cellStyle name="Normal 6 48 2" xfId="5325"/>
    <cellStyle name="Normal 6 48 3" xfId="6863"/>
    <cellStyle name="Normal 6 49" xfId="3088"/>
    <cellStyle name="Normal 6 49 2" xfId="5013"/>
    <cellStyle name="Normal 6 49 3" xfId="6551"/>
    <cellStyle name="Normal 6 5" xfId="2104"/>
    <cellStyle name="Normal 6 50" xfId="3399"/>
    <cellStyle name="Normal 6 50 2" xfId="5324"/>
    <cellStyle name="Normal 6 50 3" xfId="6862"/>
    <cellStyle name="Normal 6 51" xfId="3089"/>
    <cellStyle name="Normal 6 51 2" xfId="5014"/>
    <cellStyle name="Normal 6 51 3" xfId="6552"/>
    <cellStyle name="Normal 6 52" xfId="3398"/>
    <cellStyle name="Normal 6 52 2" xfId="5323"/>
    <cellStyle name="Normal 6 52 3" xfId="6861"/>
    <cellStyle name="Normal 6 53" xfId="3913"/>
    <cellStyle name="Normal 6 53 2" xfId="5494"/>
    <cellStyle name="Normal 6 53 3" xfId="7032"/>
    <cellStyle name="Normal 6 54" xfId="4382"/>
    <cellStyle name="Normal 6 55" xfId="5495"/>
    <cellStyle name="Normal 6 56" xfId="5920"/>
    <cellStyle name="Normal 6 57" xfId="7033"/>
    <cellStyle name="Normal 6 58" xfId="5496"/>
    <cellStyle name="Normal 6 6" xfId="2105"/>
    <cellStyle name="Normal 6 7" xfId="2106"/>
    <cellStyle name="Normal 6 8" xfId="2107"/>
    <cellStyle name="Normal 6 9" xfId="2108"/>
    <cellStyle name="Normal 6_3 CAM HIV SSF LFA Review of Budget 26Nov10 (MEDiCAM MoSVY MSIC NAA), 29Nov10" xfId="2109"/>
    <cellStyle name="Normal 60" xfId="2110"/>
    <cellStyle name="Normal 60 2" xfId="2111"/>
    <cellStyle name="Normal 60 2 2" xfId="2974"/>
    <cellStyle name="Normal 60 2 2 2" xfId="4899"/>
    <cellStyle name="Normal 60 2 2 3" xfId="6437"/>
    <cellStyle name="Normal 60 2 3" xfId="3557"/>
    <cellStyle name="Normal 60 2 3 2" xfId="5412"/>
    <cellStyle name="Normal 60 2 3 3" xfId="6950"/>
    <cellStyle name="Normal 60 2 4" xfId="4384"/>
    <cellStyle name="Normal 60 2 5" xfId="5922"/>
    <cellStyle name="Normal 60 2_Sheet2" xfId="3554"/>
    <cellStyle name="Normal 60 3" xfId="2973"/>
    <cellStyle name="Normal 60 3 2" xfId="4898"/>
    <cellStyle name="Normal 60 3 3" xfId="6436"/>
    <cellStyle name="Normal 60 4" xfId="3556"/>
    <cellStyle name="Normal 60 4 2" xfId="5411"/>
    <cellStyle name="Normal 60 4 3" xfId="6949"/>
    <cellStyle name="Normal 60 5" xfId="4383"/>
    <cellStyle name="Normal 60 6" xfId="5921"/>
    <cellStyle name="Normal 60_Sheet2" xfId="3555"/>
    <cellStyle name="Normal 61" xfId="2112"/>
    <cellStyle name="Normal 61 2" xfId="2113"/>
    <cellStyle name="Normal 61 2 2" xfId="2976"/>
    <cellStyle name="Normal 61 2 2 2" xfId="4901"/>
    <cellStyle name="Normal 61 2 2 3" xfId="6439"/>
    <cellStyle name="Normal 61 2 3" xfId="3559"/>
    <cellStyle name="Normal 61 2 3 2" xfId="5414"/>
    <cellStyle name="Normal 61 2 3 3" xfId="6952"/>
    <cellStyle name="Normal 61 2 4" xfId="4386"/>
    <cellStyle name="Normal 61 2 5" xfId="5924"/>
    <cellStyle name="Normal 61 2_Sheet2" xfId="3552"/>
    <cellStyle name="Normal 61 3" xfId="2975"/>
    <cellStyle name="Normal 61 3 2" xfId="4900"/>
    <cellStyle name="Normal 61 3 3" xfId="6438"/>
    <cellStyle name="Normal 61 4" xfId="3558"/>
    <cellStyle name="Normal 61 4 2" xfId="5413"/>
    <cellStyle name="Normal 61 4 3" xfId="6951"/>
    <cellStyle name="Normal 61 5" xfId="4385"/>
    <cellStyle name="Normal 61 6" xfId="5923"/>
    <cellStyle name="Normal 61_Sheet2" xfId="3553"/>
    <cellStyle name="Normal 62" xfId="2114"/>
    <cellStyle name="Normal 62 2" xfId="2115"/>
    <cellStyle name="Normal 62 2 2" xfId="2978"/>
    <cellStyle name="Normal 62 2 2 2" xfId="4903"/>
    <cellStyle name="Normal 62 2 2 3" xfId="6441"/>
    <cellStyle name="Normal 62 2 3" xfId="3561"/>
    <cellStyle name="Normal 62 2 3 2" xfId="5416"/>
    <cellStyle name="Normal 62 2 3 3" xfId="6954"/>
    <cellStyle name="Normal 62 2 4" xfId="4388"/>
    <cellStyle name="Normal 62 2 5" xfId="5926"/>
    <cellStyle name="Normal 62 2_Sheet2" xfId="3550"/>
    <cellStyle name="Normal 62 3" xfId="2977"/>
    <cellStyle name="Normal 62 3 2" xfId="4902"/>
    <cellStyle name="Normal 62 3 3" xfId="6440"/>
    <cellStyle name="Normal 62 4" xfId="3560"/>
    <cellStyle name="Normal 62 4 2" xfId="5415"/>
    <cellStyle name="Normal 62 4 3" xfId="6953"/>
    <cellStyle name="Normal 62 5" xfId="4387"/>
    <cellStyle name="Normal 62 6" xfId="5925"/>
    <cellStyle name="Normal 62_Sheet2" xfId="3551"/>
    <cellStyle name="Normal 63" xfId="2116"/>
    <cellStyle name="Normal 63 2" xfId="2117"/>
    <cellStyle name="Normal 63 2 2" xfId="2980"/>
    <cellStyle name="Normal 63 2 2 2" xfId="4905"/>
    <cellStyle name="Normal 63 2 2 3" xfId="6443"/>
    <cellStyle name="Normal 63 2 3" xfId="3563"/>
    <cellStyle name="Normal 63 2 3 2" xfId="5418"/>
    <cellStyle name="Normal 63 2 3 3" xfId="6956"/>
    <cellStyle name="Normal 63 2 4" xfId="4390"/>
    <cellStyle name="Normal 63 2 5" xfId="5928"/>
    <cellStyle name="Normal 63 2_Sheet2" xfId="3548"/>
    <cellStyle name="Normal 63 3" xfId="2979"/>
    <cellStyle name="Normal 63 3 2" xfId="4904"/>
    <cellStyle name="Normal 63 3 3" xfId="6442"/>
    <cellStyle name="Normal 63 4" xfId="3562"/>
    <cellStyle name="Normal 63 4 2" xfId="5417"/>
    <cellStyle name="Normal 63 4 3" xfId="6955"/>
    <cellStyle name="Normal 63 5" xfId="4389"/>
    <cellStyle name="Normal 63 6" xfId="5927"/>
    <cellStyle name="Normal 63_Sheet2" xfId="3549"/>
    <cellStyle name="Normal 64" xfId="2118"/>
    <cellStyle name="Normal 64 2" xfId="2119"/>
    <cellStyle name="Normal 64 2 2" xfId="2982"/>
    <cellStyle name="Normal 64 2 2 2" xfId="4907"/>
    <cellStyle name="Normal 64 2 2 3" xfId="6445"/>
    <cellStyle name="Normal 64 2 3" xfId="3565"/>
    <cellStyle name="Normal 64 2 3 2" xfId="5420"/>
    <cellStyle name="Normal 64 2 3 3" xfId="6958"/>
    <cellStyle name="Normal 64 2 4" xfId="4392"/>
    <cellStyle name="Normal 64 2 5" xfId="5930"/>
    <cellStyle name="Normal 64 2_Sheet2" xfId="3546"/>
    <cellStyle name="Normal 64 3" xfId="2981"/>
    <cellStyle name="Normal 64 3 2" xfId="4906"/>
    <cellStyle name="Normal 64 3 3" xfId="6444"/>
    <cellStyle name="Normal 64 4" xfId="3564"/>
    <cellStyle name="Normal 64 4 2" xfId="5419"/>
    <cellStyle name="Normal 64 4 3" xfId="6957"/>
    <cellStyle name="Normal 64 5" xfId="4391"/>
    <cellStyle name="Normal 64 6" xfId="5929"/>
    <cellStyle name="Normal 64_Sheet2" xfId="3547"/>
    <cellStyle name="Normal 65" xfId="2120"/>
    <cellStyle name="Normal 65 2" xfId="2121"/>
    <cellStyle name="Normal 65 2 2" xfId="2984"/>
    <cellStyle name="Normal 65 2 2 2" xfId="4909"/>
    <cellStyle name="Normal 65 2 2 3" xfId="6447"/>
    <cellStyle name="Normal 65 2 3" xfId="3567"/>
    <cellStyle name="Normal 65 2 3 2" xfId="5422"/>
    <cellStyle name="Normal 65 2 3 3" xfId="6960"/>
    <cellStyle name="Normal 65 2 4" xfId="4394"/>
    <cellStyle name="Normal 65 2 5" xfId="5932"/>
    <cellStyle name="Normal 65 2_Sheet2" xfId="3544"/>
    <cellStyle name="Normal 65 3" xfId="2983"/>
    <cellStyle name="Normal 65 3 2" xfId="4908"/>
    <cellStyle name="Normal 65 3 3" xfId="6446"/>
    <cellStyle name="Normal 65 4" xfId="3566"/>
    <cellStyle name="Normal 65 4 2" xfId="5421"/>
    <cellStyle name="Normal 65 4 3" xfId="6959"/>
    <cellStyle name="Normal 65 5" xfId="4393"/>
    <cellStyle name="Normal 65 6" xfId="5931"/>
    <cellStyle name="Normal 65_Sheet2" xfId="3545"/>
    <cellStyle name="Normal 66" xfId="2122"/>
    <cellStyle name="Normal 66 2" xfId="2123"/>
    <cellStyle name="Normal 66 2 2" xfId="2986"/>
    <cellStyle name="Normal 66 2 2 2" xfId="4911"/>
    <cellStyle name="Normal 66 2 2 3" xfId="6449"/>
    <cellStyle name="Normal 66 2 3" xfId="3569"/>
    <cellStyle name="Normal 66 2 3 2" xfId="5424"/>
    <cellStyle name="Normal 66 2 3 3" xfId="6962"/>
    <cellStyle name="Normal 66 2 4" xfId="4396"/>
    <cellStyle name="Normal 66 2 5" xfId="5934"/>
    <cellStyle name="Normal 66 2_Sheet2" xfId="3542"/>
    <cellStyle name="Normal 66 3" xfId="2985"/>
    <cellStyle name="Normal 66 3 2" xfId="4910"/>
    <cellStyle name="Normal 66 3 3" xfId="6448"/>
    <cellStyle name="Normal 66 4" xfId="3568"/>
    <cellStyle name="Normal 66 4 2" xfId="5423"/>
    <cellStyle name="Normal 66 4 3" xfId="6961"/>
    <cellStyle name="Normal 66 5" xfId="4395"/>
    <cellStyle name="Normal 66 6" xfId="5933"/>
    <cellStyle name="Normal 66_Sheet2" xfId="3543"/>
    <cellStyle name="Normal 67" xfId="2124"/>
    <cellStyle name="Normal 67 2" xfId="2125"/>
    <cellStyle name="Normal 67 2 2" xfId="2988"/>
    <cellStyle name="Normal 67 2 2 2" xfId="4913"/>
    <cellStyle name="Normal 67 2 2 3" xfId="6451"/>
    <cellStyle name="Normal 67 2 3" xfId="3571"/>
    <cellStyle name="Normal 67 2 3 2" xfId="5426"/>
    <cellStyle name="Normal 67 2 3 3" xfId="6964"/>
    <cellStyle name="Normal 67 2 4" xfId="4398"/>
    <cellStyle name="Normal 67 2 5" xfId="5936"/>
    <cellStyle name="Normal 67 2_Sheet2" xfId="3540"/>
    <cellStyle name="Normal 67 3" xfId="2987"/>
    <cellStyle name="Normal 67 3 2" xfId="4912"/>
    <cellStyle name="Normal 67 3 3" xfId="6450"/>
    <cellStyle name="Normal 67 4" xfId="3570"/>
    <cellStyle name="Normal 67 4 2" xfId="5425"/>
    <cellStyle name="Normal 67 4 3" xfId="6963"/>
    <cellStyle name="Normal 67 5" xfId="4397"/>
    <cellStyle name="Normal 67 6" xfId="5935"/>
    <cellStyle name="Normal 67_Sheet2" xfId="3541"/>
    <cellStyle name="Normal 68" xfId="2126"/>
    <cellStyle name="Normal 68 2" xfId="2127"/>
    <cellStyle name="Normal 68 2 2" xfId="2990"/>
    <cellStyle name="Normal 68 2 2 2" xfId="4915"/>
    <cellStyle name="Normal 68 2 2 3" xfId="6453"/>
    <cellStyle name="Normal 68 2 3" xfId="3573"/>
    <cellStyle name="Normal 68 2 3 2" xfId="5428"/>
    <cellStyle name="Normal 68 2 3 3" xfId="6966"/>
    <cellStyle name="Normal 68 2 4" xfId="4400"/>
    <cellStyle name="Normal 68 2 5" xfId="5938"/>
    <cellStyle name="Normal 68 2_Sheet2" xfId="3538"/>
    <cellStyle name="Normal 68 3" xfId="2989"/>
    <cellStyle name="Normal 68 3 2" xfId="4914"/>
    <cellStyle name="Normal 68 3 3" xfId="6452"/>
    <cellStyle name="Normal 68 4" xfId="3572"/>
    <cellStyle name="Normal 68 4 2" xfId="5427"/>
    <cellStyle name="Normal 68 4 3" xfId="6965"/>
    <cellStyle name="Normal 68 5" xfId="4399"/>
    <cellStyle name="Normal 68 6" xfId="5937"/>
    <cellStyle name="Normal 68_Sheet2" xfId="3539"/>
    <cellStyle name="Normal 69" xfId="2128"/>
    <cellStyle name="Normal 69 2" xfId="2129"/>
    <cellStyle name="Normal 69 2 2" xfId="2992"/>
    <cellStyle name="Normal 69 2 2 2" xfId="4917"/>
    <cellStyle name="Normal 69 2 2 3" xfId="6455"/>
    <cellStyle name="Normal 69 2 3" xfId="3575"/>
    <cellStyle name="Normal 69 2 3 2" xfId="5430"/>
    <cellStyle name="Normal 69 2 3 3" xfId="6968"/>
    <cellStyle name="Normal 69 2 4" xfId="4402"/>
    <cellStyle name="Normal 69 2 5" xfId="5940"/>
    <cellStyle name="Normal 69 2_Sheet2" xfId="3536"/>
    <cellStyle name="Normal 69 3" xfId="2991"/>
    <cellStyle name="Normal 69 3 2" xfId="4916"/>
    <cellStyle name="Normal 69 3 3" xfId="6454"/>
    <cellStyle name="Normal 69 4" xfId="3574"/>
    <cellStyle name="Normal 69 4 2" xfId="5429"/>
    <cellStyle name="Normal 69 4 3" xfId="6967"/>
    <cellStyle name="Normal 69 5" xfId="4401"/>
    <cellStyle name="Normal 69 6" xfId="5939"/>
    <cellStyle name="Normal 69_Sheet2" xfId="3537"/>
    <cellStyle name="Normal 7" xfId="2130"/>
    <cellStyle name="Normal 7 2" xfId="2131"/>
    <cellStyle name="Normal 7 2 2" xfId="2132"/>
    <cellStyle name="Normal 7 3" xfId="2133"/>
    <cellStyle name="Normal 7 3 2" xfId="2134"/>
    <cellStyle name="Normal 7 3 3" xfId="2135"/>
    <cellStyle name="Normal 7 3 4" xfId="2136"/>
    <cellStyle name="Normal 7 4" xfId="2137"/>
    <cellStyle name="Normal 7 4 2" xfId="2994"/>
    <cellStyle name="Normal 7 4 2 2" xfId="4919"/>
    <cellStyle name="Normal 7 4 2 3" xfId="6457"/>
    <cellStyle name="Normal 7 4 3" xfId="3583"/>
    <cellStyle name="Normal 7 4 3 2" xfId="5432"/>
    <cellStyle name="Normal 7 4 3 3" xfId="6970"/>
    <cellStyle name="Normal 7 4 4" xfId="4404"/>
    <cellStyle name="Normal 7 4 5" xfId="5942"/>
    <cellStyle name="Normal 7 4_Sheet2" xfId="3534"/>
    <cellStyle name="Normal 7 5" xfId="2993"/>
    <cellStyle name="Normal 7 5 2" xfId="4918"/>
    <cellStyle name="Normal 7 5 3" xfId="6456"/>
    <cellStyle name="Normal 7 6" xfId="3576"/>
    <cellStyle name="Normal 7 6 2" xfId="5431"/>
    <cellStyle name="Normal 7 6 3" xfId="6969"/>
    <cellStyle name="Normal 7 7" xfId="4403"/>
    <cellStyle name="Normal 7 8" xfId="5941"/>
    <cellStyle name="Normal 7_Sheet2" xfId="3535"/>
    <cellStyle name="Normal 70" xfId="2138"/>
    <cellStyle name="Normal 70 2" xfId="2139"/>
    <cellStyle name="Normal 70 2 2" xfId="2996"/>
    <cellStyle name="Normal 70 2 2 2" xfId="4921"/>
    <cellStyle name="Normal 70 2 2 3" xfId="6459"/>
    <cellStyle name="Normal 70 2 3" xfId="3585"/>
    <cellStyle name="Normal 70 2 3 2" xfId="5434"/>
    <cellStyle name="Normal 70 2 3 3" xfId="6972"/>
    <cellStyle name="Normal 70 2 4" xfId="4406"/>
    <cellStyle name="Normal 70 2 5" xfId="5944"/>
    <cellStyle name="Normal 70 2_Sheet2" xfId="3532"/>
    <cellStyle name="Normal 70 3" xfId="2995"/>
    <cellStyle name="Normal 70 3 2" xfId="4920"/>
    <cellStyle name="Normal 70 3 3" xfId="6458"/>
    <cellStyle name="Normal 70 4" xfId="3584"/>
    <cellStyle name="Normal 70 4 2" xfId="5433"/>
    <cellStyle name="Normal 70 4 3" xfId="6971"/>
    <cellStyle name="Normal 70 5" xfId="4405"/>
    <cellStyle name="Normal 70 6" xfId="5943"/>
    <cellStyle name="Normal 70_Sheet2" xfId="3533"/>
    <cellStyle name="Normal 71" xfId="2140"/>
    <cellStyle name="Normal 71 2" xfId="2141"/>
    <cellStyle name="Normal 71 2 2" xfId="2998"/>
    <cellStyle name="Normal 71 2 2 2" xfId="4923"/>
    <cellStyle name="Normal 71 2 2 3" xfId="6461"/>
    <cellStyle name="Normal 71 2 3" xfId="3587"/>
    <cellStyle name="Normal 71 2 3 2" xfId="5436"/>
    <cellStyle name="Normal 71 2 3 3" xfId="6974"/>
    <cellStyle name="Normal 71 2 4" xfId="4408"/>
    <cellStyle name="Normal 71 2 5" xfId="5946"/>
    <cellStyle name="Normal 71 2_Sheet2" xfId="3530"/>
    <cellStyle name="Normal 71 3" xfId="2997"/>
    <cellStyle name="Normal 71 3 2" xfId="4922"/>
    <cellStyle name="Normal 71 3 3" xfId="6460"/>
    <cellStyle name="Normal 71 4" xfId="3586"/>
    <cellStyle name="Normal 71 4 2" xfId="5435"/>
    <cellStyle name="Normal 71 4 3" xfId="6973"/>
    <cellStyle name="Normal 71 5" xfId="4407"/>
    <cellStyle name="Normal 71 6" xfId="5945"/>
    <cellStyle name="Normal 71_Sheet2" xfId="3531"/>
    <cellStyle name="Normal 72" xfId="2142"/>
    <cellStyle name="Normal 72 2" xfId="2143"/>
    <cellStyle name="Normal 72 2 2" xfId="3000"/>
    <cellStyle name="Normal 72 2 2 2" xfId="4925"/>
    <cellStyle name="Normal 72 2 2 3" xfId="6463"/>
    <cellStyle name="Normal 72 2 3" xfId="3589"/>
    <cellStyle name="Normal 72 2 3 2" xfId="5438"/>
    <cellStyle name="Normal 72 2 3 3" xfId="6976"/>
    <cellStyle name="Normal 72 2 4" xfId="4410"/>
    <cellStyle name="Normal 72 2 5" xfId="5948"/>
    <cellStyle name="Normal 72 2_Sheet2" xfId="3528"/>
    <cellStyle name="Normal 72 3" xfId="2999"/>
    <cellStyle name="Normal 72 3 2" xfId="4924"/>
    <cellStyle name="Normal 72 3 3" xfId="6462"/>
    <cellStyle name="Normal 72 4" xfId="3588"/>
    <cellStyle name="Normal 72 4 2" xfId="5437"/>
    <cellStyle name="Normal 72 4 3" xfId="6975"/>
    <cellStyle name="Normal 72 5" xfId="4409"/>
    <cellStyle name="Normal 72 6" xfId="5947"/>
    <cellStyle name="Normal 72_Sheet2" xfId="3529"/>
    <cellStyle name="Normal 73" xfId="2144"/>
    <cellStyle name="Normal 73 2" xfId="2145"/>
    <cellStyle name="Normal 73 2 2" xfId="3002"/>
    <cellStyle name="Normal 73 2 2 2" xfId="4927"/>
    <cellStyle name="Normal 73 2 2 3" xfId="6465"/>
    <cellStyle name="Normal 73 2 3" xfId="3591"/>
    <cellStyle name="Normal 73 2 3 2" xfId="5440"/>
    <cellStyle name="Normal 73 2 3 3" xfId="6978"/>
    <cellStyle name="Normal 73 2 4" xfId="4412"/>
    <cellStyle name="Normal 73 2 5" xfId="5950"/>
    <cellStyle name="Normal 73 2_Sheet2" xfId="3526"/>
    <cellStyle name="Normal 73 3" xfId="3001"/>
    <cellStyle name="Normal 73 3 2" xfId="4926"/>
    <cellStyle name="Normal 73 3 3" xfId="6464"/>
    <cellStyle name="Normal 73 4" xfId="3590"/>
    <cellStyle name="Normal 73 4 2" xfId="5439"/>
    <cellStyle name="Normal 73 4 3" xfId="6977"/>
    <cellStyle name="Normal 73 5" xfId="4411"/>
    <cellStyle name="Normal 73 6" xfId="5949"/>
    <cellStyle name="Normal 73_Sheet2" xfId="3527"/>
    <cellStyle name="Normal 74" xfId="2146"/>
    <cellStyle name="Normal 74 2" xfId="2147"/>
    <cellStyle name="Normal 74 2 2" xfId="3004"/>
    <cellStyle name="Normal 74 2 2 2" xfId="4929"/>
    <cellStyle name="Normal 74 2 2 3" xfId="6467"/>
    <cellStyle name="Normal 74 2 3" xfId="3593"/>
    <cellStyle name="Normal 74 2 3 2" xfId="5442"/>
    <cellStyle name="Normal 74 2 3 3" xfId="6980"/>
    <cellStyle name="Normal 74 2 4" xfId="4414"/>
    <cellStyle name="Normal 74 2 5" xfId="5952"/>
    <cellStyle name="Normal 74 2_Sheet2" xfId="3524"/>
    <cellStyle name="Normal 74 3" xfId="3003"/>
    <cellStyle name="Normal 74 3 2" xfId="4928"/>
    <cellStyle name="Normal 74 3 3" xfId="6466"/>
    <cellStyle name="Normal 74 4" xfId="3592"/>
    <cellStyle name="Normal 74 4 2" xfId="5441"/>
    <cellStyle name="Normal 74 4 3" xfId="6979"/>
    <cellStyle name="Normal 74 5" xfId="4413"/>
    <cellStyle name="Normal 74 6" xfId="5951"/>
    <cellStyle name="Normal 74_Sheet2" xfId="3525"/>
    <cellStyle name="Normal 75" xfId="2148"/>
    <cellStyle name="Normal 75 2" xfId="2149"/>
    <cellStyle name="Normal 75 2 2" xfId="3006"/>
    <cellStyle name="Normal 75 2 2 2" xfId="4931"/>
    <cellStyle name="Normal 75 2 2 3" xfId="6469"/>
    <cellStyle name="Normal 75 2 3" xfId="3595"/>
    <cellStyle name="Normal 75 2 3 2" xfId="5444"/>
    <cellStyle name="Normal 75 2 3 3" xfId="6982"/>
    <cellStyle name="Normal 75 2 4" xfId="4416"/>
    <cellStyle name="Normal 75 2 5" xfId="5954"/>
    <cellStyle name="Normal 75 2_Sheet2" xfId="3522"/>
    <cellStyle name="Normal 75 3" xfId="3005"/>
    <cellStyle name="Normal 75 3 2" xfId="4930"/>
    <cellStyle name="Normal 75 3 3" xfId="6468"/>
    <cellStyle name="Normal 75 4" xfId="3594"/>
    <cellStyle name="Normal 75 4 2" xfId="5443"/>
    <cellStyle name="Normal 75 4 3" xfId="6981"/>
    <cellStyle name="Normal 75 5" xfId="4415"/>
    <cellStyle name="Normal 75 6" xfId="5953"/>
    <cellStyle name="Normal 75_Sheet2" xfId="3523"/>
    <cellStyle name="Normal 76" xfId="2150"/>
    <cellStyle name="Normal 76 2" xfId="2151"/>
    <cellStyle name="Normal 76 2 2" xfId="3008"/>
    <cellStyle name="Normal 76 2 2 2" xfId="4933"/>
    <cellStyle name="Normal 76 2 2 3" xfId="6471"/>
    <cellStyle name="Normal 76 2 3" xfId="3597"/>
    <cellStyle name="Normal 76 2 3 2" xfId="5446"/>
    <cellStyle name="Normal 76 2 3 3" xfId="6984"/>
    <cellStyle name="Normal 76 2 4" xfId="4418"/>
    <cellStyle name="Normal 76 2 5" xfId="5956"/>
    <cellStyle name="Normal 76 2_Sheet2" xfId="3520"/>
    <cellStyle name="Normal 76 3" xfId="3007"/>
    <cellStyle name="Normal 76 3 2" xfId="4932"/>
    <cellStyle name="Normal 76 3 3" xfId="6470"/>
    <cellStyle name="Normal 76 4" xfId="3596"/>
    <cellStyle name="Normal 76 4 2" xfId="5445"/>
    <cellStyle name="Normal 76 4 3" xfId="6983"/>
    <cellStyle name="Normal 76 5" xfId="4417"/>
    <cellStyle name="Normal 76 6" xfId="5955"/>
    <cellStyle name="Normal 76_Sheet2" xfId="3521"/>
    <cellStyle name="Normal 77" xfId="2152"/>
    <cellStyle name="Normal 77 2" xfId="2153"/>
    <cellStyle name="Normal 77 2 2" xfId="3010"/>
    <cellStyle name="Normal 77 2 2 2" xfId="4935"/>
    <cellStyle name="Normal 77 2 2 3" xfId="6473"/>
    <cellStyle name="Normal 77 2 3" xfId="3599"/>
    <cellStyle name="Normal 77 2 3 2" xfId="5448"/>
    <cellStyle name="Normal 77 2 3 3" xfId="6986"/>
    <cellStyle name="Normal 77 2 4" xfId="4420"/>
    <cellStyle name="Normal 77 2 5" xfId="5958"/>
    <cellStyle name="Normal 77 2_Sheet2" xfId="3518"/>
    <cellStyle name="Normal 77 3" xfId="3009"/>
    <cellStyle name="Normal 77 3 2" xfId="4934"/>
    <cellStyle name="Normal 77 3 3" xfId="6472"/>
    <cellStyle name="Normal 77 4" xfId="3598"/>
    <cellStyle name="Normal 77 4 2" xfId="5447"/>
    <cellStyle name="Normal 77 4 3" xfId="6985"/>
    <cellStyle name="Normal 77 5" xfId="4419"/>
    <cellStyle name="Normal 77 6" xfId="5957"/>
    <cellStyle name="Normal 77_Sheet2" xfId="3519"/>
    <cellStyle name="Normal 78" xfId="2154"/>
    <cellStyle name="Normal 78 2" xfId="2155"/>
    <cellStyle name="Normal 78 2 2" xfId="3012"/>
    <cellStyle name="Normal 78 2 2 2" xfId="4937"/>
    <cellStyle name="Normal 78 2 2 3" xfId="6475"/>
    <cellStyle name="Normal 78 2 3" xfId="3601"/>
    <cellStyle name="Normal 78 2 3 2" xfId="5450"/>
    <cellStyle name="Normal 78 2 3 3" xfId="6988"/>
    <cellStyle name="Normal 78 2 4" xfId="4422"/>
    <cellStyle name="Normal 78 2 5" xfId="5960"/>
    <cellStyle name="Normal 78 2_Sheet2" xfId="3516"/>
    <cellStyle name="Normal 78 3" xfId="3011"/>
    <cellStyle name="Normal 78 3 2" xfId="4936"/>
    <cellStyle name="Normal 78 3 3" xfId="6474"/>
    <cellStyle name="Normal 78 4" xfId="3600"/>
    <cellStyle name="Normal 78 4 2" xfId="5449"/>
    <cellStyle name="Normal 78 4 3" xfId="6987"/>
    <cellStyle name="Normal 78 5" xfId="4421"/>
    <cellStyle name="Normal 78 6" xfId="5959"/>
    <cellStyle name="Normal 78_Sheet2" xfId="3517"/>
    <cellStyle name="Normal 79" xfId="2156"/>
    <cellStyle name="Normal 79 2" xfId="2157"/>
    <cellStyle name="Normal 79 2 2" xfId="3014"/>
    <cellStyle name="Normal 79 2 2 2" xfId="4939"/>
    <cellStyle name="Normal 79 2 2 3" xfId="6477"/>
    <cellStyle name="Normal 79 2 3" xfId="3603"/>
    <cellStyle name="Normal 79 2 3 2" xfId="5452"/>
    <cellStyle name="Normal 79 2 3 3" xfId="6990"/>
    <cellStyle name="Normal 79 2 4" xfId="4424"/>
    <cellStyle name="Normal 79 2 5" xfId="5962"/>
    <cellStyle name="Normal 79 2_Sheet2" xfId="3514"/>
    <cellStyle name="Normal 79 3" xfId="3013"/>
    <cellStyle name="Normal 79 3 2" xfId="4938"/>
    <cellStyle name="Normal 79 3 3" xfId="6476"/>
    <cellStyle name="Normal 79 4" xfId="3602"/>
    <cellStyle name="Normal 79 4 2" xfId="5451"/>
    <cellStyle name="Normal 79 4 3" xfId="6989"/>
    <cellStyle name="Normal 79 5" xfId="4423"/>
    <cellStyle name="Normal 79 6" xfId="5961"/>
    <cellStyle name="Normal 79_Sheet2" xfId="3515"/>
    <cellStyle name="Normal 8" xfId="2158"/>
    <cellStyle name="Normal 8 2" xfId="2159"/>
    <cellStyle name="Normal 8 2 2" xfId="2160"/>
    <cellStyle name="Normal 8 2 3" xfId="2161"/>
    <cellStyle name="Normal 8 2 4" xfId="2162"/>
    <cellStyle name="Normal 80" xfId="2163"/>
    <cellStyle name="Normal 80 2" xfId="2164"/>
    <cellStyle name="Normal 80 2 2" xfId="3016"/>
    <cellStyle name="Normal 80 2 2 2" xfId="4941"/>
    <cellStyle name="Normal 80 2 2 3" xfId="6479"/>
    <cellStyle name="Normal 80 2 3" xfId="3610"/>
    <cellStyle name="Normal 80 2 3 2" xfId="5454"/>
    <cellStyle name="Normal 80 2 3 3" xfId="6992"/>
    <cellStyle name="Normal 80 2 4" xfId="4426"/>
    <cellStyle name="Normal 80 2 5" xfId="5964"/>
    <cellStyle name="Normal 80 2_Sheet2" xfId="3512"/>
    <cellStyle name="Normal 80 3" xfId="3015"/>
    <cellStyle name="Normal 80 3 2" xfId="4940"/>
    <cellStyle name="Normal 80 3 3" xfId="6478"/>
    <cellStyle name="Normal 80 4" xfId="3609"/>
    <cellStyle name="Normal 80 4 2" xfId="5453"/>
    <cellStyle name="Normal 80 4 3" xfId="6991"/>
    <cellStyle name="Normal 80 5" xfId="4425"/>
    <cellStyle name="Normal 80 6" xfId="5963"/>
    <cellStyle name="Normal 80_Sheet2" xfId="3513"/>
    <cellStyle name="Normal 81" xfId="2165"/>
    <cellStyle name="Normal 81 2" xfId="2166"/>
    <cellStyle name="Normal 81 2 2" xfId="3018"/>
    <cellStyle name="Normal 81 2 2 2" xfId="4943"/>
    <cellStyle name="Normal 81 2 2 3" xfId="6481"/>
    <cellStyle name="Normal 81 2 3" xfId="3612"/>
    <cellStyle name="Normal 81 2 3 2" xfId="5456"/>
    <cellStyle name="Normal 81 2 3 3" xfId="6994"/>
    <cellStyle name="Normal 81 2 4" xfId="4428"/>
    <cellStyle name="Normal 81 2 5" xfId="5966"/>
    <cellStyle name="Normal 81 2_Sheet2" xfId="3510"/>
    <cellStyle name="Normal 81 3" xfId="3017"/>
    <cellStyle name="Normal 81 3 2" xfId="4942"/>
    <cellStyle name="Normal 81 3 3" xfId="6480"/>
    <cellStyle name="Normal 81 4" xfId="3611"/>
    <cellStyle name="Normal 81 4 2" xfId="5455"/>
    <cellStyle name="Normal 81 4 3" xfId="6993"/>
    <cellStyle name="Normal 81 5" xfId="4427"/>
    <cellStyle name="Normal 81 6" xfId="5965"/>
    <cellStyle name="Normal 81_Sheet2" xfId="3511"/>
    <cellStyle name="Normal 82" xfId="2167"/>
    <cellStyle name="Normal 82 2" xfId="2168"/>
    <cellStyle name="Normal 82 2 2" xfId="3020"/>
    <cellStyle name="Normal 82 2 2 2" xfId="4945"/>
    <cellStyle name="Normal 82 2 2 3" xfId="6483"/>
    <cellStyle name="Normal 82 2 3" xfId="3614"/>
    <cellStyle name="Normal 82 2 3 2" xfId="5458"/>
    <cellStyle name="Normal 82 2 3 3" xfId="6996"/>
    <cellStyle name="Normal 82 2 4" xfId="4430"/>
    <cellStyle name="Normal 82 2 5" xfId="5968"/>
    <cellStyle name="Normal 82 2_Sheet2" xfId="3508"/>
    <cellStyle name="Normal 82 3" xfId="3019"/>
    <cellStyle name="Normal 82 3 2" xfId="4944"/>
    <cellStyle name="Normal 82 3 3" xfId="6482"/>
    <cellStyle name="Normal 82 4" xfId="3613"/>
    <cellStyle name="Normal 82 4 2" xfId="5457"/>
    <cellStyle name="Normal 82 4 3" xfId="6995"/>
    <cellStyle name="Normal 82 5" xfId="4429"/>
    <cellStyle name="Normal 82 6" xfId="5967"/>
    <cellStyle name="Normal 82_Sheet2" xfId="3509"/>
    <cellStyle name="Normal 83" xfId="2169"/>
    <cellStyle name="Normal 83 2" xfId="2170"/>
    <cellStyle name="Normal 83 2 2" xfId="3022"/>
    <cellStyle name="Normal 83 2 2 2" xfId="4947"/>
    <cellStyle name="Normal 83 2 2 3" xfId="6485"/>
    <cellStyle name="Normal 83 2 3" xfId="3616"/>
    <cellStyle name="Normal 83 2 3 2" xfId="5460"/>
    <cellStyle name="Normal 83 2 3 3" xfId="6998"/>
    <cellStyle name="Normal 83 2 4" xfId="4432"/>
    <cellStyle name="Normal 83 2 5" xfId="5970"/>
    <cellStyle name="Normal 83 2_Sheet2" xfId="3506"/>
    <cellStyle name="Normal 83 3" xfId="3021"/>
    <cellStyle name="Normal 83 3 2" xfId="4946"/>
    <cellStyle name="Normal 83 3 3" xfId="6484"/>
    <cellStyle name="Normal 83 4" xfId="3615"/>
    <cellStyle name="Normal 83 4 2" xfId="5459"/>
    <cellStyle name="Normal 83 4 3" xfId="6997"/>
    <cellStyle name="Normal 83 5" xfId="4431"/>
    <cellStyle name="Normal 83 6" xfId="5969"/>
    <cellStyle name="Normal 83_Sheet2" xfId="3507"/>
    <cellStyle name="Normal 84" xfId="2171"/>
    <cellStyle name="Normal 84 2" xfId="2172"/>
    <cellStyle name="Normal 84 2 2" xfId="3024"/>
    <cellStyle name="Normal 84 2 2 2" xfId="4949"/>
    <cellStyle name="Normal 84 2 2 3" xfId="6487"/>
    <cellStyle name="Normal 84 2 3" xfId="3618"/>
    <cellStyle name="Normal 84 2 3 2" xfId="5462"/>
    <cellStyle name="Normal 84 2 3 3" xfId="7000"/>
    <cellStyle name="Normal 84 2 4" xfId="4434"/>
    <cellStyle name="Normal 84 2 5" xfId="5972"/>
    <cellStyle name="Normal 84 2_Sheet2" xfId="3504"/>
    <cellStyle name="Normal 84 3" xfId="3023"/>
    <cellStyle name="Normal 84 3 2" xfId="4948"/>
    <cellStyle name="Normal 84 3 3" xfId="6486"/>
    <cellStyle name="Normal 84 4" xfId="3617"/>
    <cellStyle name="Normal 84 4 2" xfId="5461"/>
    <cellStyle name="Normal 84 4 3" xfId="6999"/>
    <cellStyle name="Normal 84 5" xfId="4433"/>
    <cellStyle name="Normal 84 6" xfId="5971"/>
    <cellStyle name="Normal 84_Sheet2" xfId="3505"/>
    <cellStyle name="Normal 85" xfId="2173"/>
    <cellStyle name="Normal 85 2" xfId="2174"/>
    <cellStyle name="Normal 85 2 2" xfId="3026"/>
    <cellStyle name="Normal 85 2 2 2" xfId="4951"/>
    <cellStyle name="Normal 85 2 2 3" xfId="6489"/>
    <cellStyle name="Normal 85 2 3" xfId="3620"/>
    <cellStyle name="Normal 85 2 3 2" xfId="5464"/>
    <cellStyle name="Normal 85 2 3 3" xfId="7002"/>
    <cellStyle name="Normal 85 2 4" xfId="4436"/>
    <cellStyle name="Normal 85 2 5" xfId="5974"/>
    <cellStyle name="Normal 85 2_Sheet2" xfId="3481"/>
    <cellStyle name="Normal 85 3" xfId="3025"/>
    <cellStyle name="Normal 85 3 2" xfId="4950"/>
    <cellStyle name="Normal 85 3 3" xfId="6488"/>
    <cellStyle name="Normal 85 4" xfId="3619"/>
    <cellStyle name="Normal 85 4 2" xfId="5463"/>
    <cellStyle name="Normal 85 4 3" xfId="7001"/>
    <cellStyle name="Normal 85 5" xfId="4435"/>
    <cellStyle name="Normal 85 6" xfId="5973"/>
    <cellStyle name="Normal 85_Sheet2" xfId="3503"/>
    <cellStyle name="Normal 86" xfId="2175"/>
    <cellStyle name="Normal 86 2" xfId="2176"/>
    <cellStyle name="Normal 86 2 2" xfId="3028"/>
    <cellStyle name="Normal 86 2 2 2" xfId="4953"/>
    <cellStyle name="Normal 86 2 2 3" xfId="6491"/>
    <cellStyle name="Normal 86 2 3" xfId="3622"/>
    <cellStyle name="Normal 86 2 3 2" xfId="5466"/>
    <cellStyle name="Normal 86 2 3 3" xfId="7004"/>
    <cellStyle name="Normal 86 2 4" xfId="4438"/>
    <cellStyle name="Normal 86 2 5" xfId="5976"/>
    <cellStyle name="Normal 86 2_Sheet2" xfId="3472"/>
    <cellStyle name="Normal 86 3" xfId="3027"/>
    <cellStyle name="Normal 86 3 2" xfId="4952"/>
    <cellStyle name="Normal 86 3 3" xfId="6490"/>
    <cellStyle name="Normal 86 4" xfId="3621"/>
    <cellStyle name="Normal 86 4 2" xfId="5465"/>
    <cellStyle name="Normal 86 4 3" xfId="7003"/>
    <cellStyle name="Normal 86 5" xfId="4437"/>
    <cellStyle name="Normal 86 6" xfId="5975"/>
    <cellStyle name="Normal 86_Sheet2" xfId="3477"/>
    <cellStyle name="Normal 87" xfId="2177"/>
    <cellStyle name="Normal 87 2" xfId="2178"/>
    <cellStyle name="Normal 87 2 2" xfId="3030"/>
    <cellStyle name="Normal 87 2 2 2" xfId="4955"/>
    <cellStyle name="Normal 87 2 2 3" xfId="6493"/>
    <cellStyle name="Normal 87 2 3" xfId="3624"/>
    <cellStyle name="Normal 87 2 3 2" xfId="5468"/>
    <cellStyle name="Normal 87 2 3 3" xfId="7006"/>
    <cellStyle name="Normal 87 2 4" xfId="4440"/>
    <cellStyle name="Normal 87 2 5" xfId="5978"/>
    <cellStyle name="Normal 87 2_Sheet2" xfId="3462"/>
    <cellStyle name="Normal 87 3" xfId="3029"/>
    <cellStyle name="Normal 87 3 2" xfId="4954"/>
    <cellStyle name="Normal 87 3 3" xfId="6492"/>
    <cellStyle name="Normal 87 4" xfId="3623"/>
    <cellStyle name="Normal 87 4 2" xfId="5467"/>
    <cellStyle name="Normal 87 4 3" xfId="7005"/>
    <cellStyle name="Normal 87 5" xfId="4439"/>
    <cellStyle name="Normal 87 6" xfId="5977"/>
    <cellStyle name="Normal 87_Sheet2" xfId="3468"/>
    <cellStyle name="Normal 88" xfId="2179"/>
    <cellStyle name="Normal 88 2" xfId="2180"/>
    <cellStyle name="Normal 88 2 2" xfId="3032"/>
    <cellStyle name="Normal 88 2 2 2" xfId="4957"/>
    <cellStyle name="Normal 88 2 2 3" xfId="6495"/>
    <cellStyle name="Normal 88 2 3" xfId="3626"/>
    <cellStyle name="Normal 88 2 3 2" xfId="5470"/>
    <cellStyle name="Normal 88 2 3 3" xfId="7008"/>
    <cellStyle name="Normal 88 2 4" xfId="4442"/>
    <cellStyle name="Normal 88 2 5" xfId="5980"/>
    <cellStyle name="Normal 88 2_Sheet2" xfId="3453"/>
    <cellStyle name="Normal 88 3" xfId="3031"/>
    <cellStyle name="Normal 88 3 2" xfId="4956"/>
    <cellStyle name="Normal 88 3 3" xfId="6494"/>
    <cellStyle name="Normal 88 4" xfId="3625"/>
    <cellStyle name="Normal 88 4 2" xfId="5469"/>
    <cellStyle name="Normal 88 4 3" xfId="7007"/>
    <cellStyle name="Normal 88 5" xfId="4441"/>
    <cellStyle name="Normal 88 6" xfId="5979"/>
    <cellStyle name="Normal 88_Sheet2" xfId="3458"/>
    <cellStyle name="Normal 89" xfId="2181"/>
    <cellStyle name="Normal 89 2" xfId="2182"/>
    <cellStyle name="Normal 89 2 2" xfId="3034"/>
    <cellStyle name="Normal 89 2 2 2" xfId="4959"/>
    <cellStyle name="Normal 89 2 2 3" xfId="6497"/>
    <cellStyle name="Normal 89 2 3" xfId="3628"/>
    <cellStyle name="Normal 89 2 3 2" xfId="5472"/>
    <cellStyle name="Normal 89 2 3 3" xfId="7010"/>
    <cellStyle name="Normal 89 2 4" xfId="4444"/>
    <cellStyle name="Normal 89 2 5" xfId="5982"/>
    <cellStyle name="Normal 89 2_Sheet2" xfId="3442"/>
    <cellStyle name="Normal 89 3" xfId="3033"/>
    <cellStyle name="Normal 89 3 2" xfId="4958"/>
    <cellStyle name="Normal 89 3 3" xfId="6496"/>
    <cellStyle name="Normal 89 4" xfId="3627"/>
    <cellStyle name="Normal 89 4 2" xfId="5471"/>
    <cellStyle name="Normal 89 4 3" xfId="7009"/>
    <cellStyle name="Normal 89 5" xfId="4443"/>
    <cellStyle name="Normal 89 6" xfId="5981"/>
    <cellStyle name="Normal 89_Sheet2" xfId="3449"/>
    <cellStyle name="Normal 9" xfId="2183"/>
    <cellStyle name="Normal 9 2" xfId="2184"/>
    <cellStyle name="Normal 9 2 2" xfId="2185"/>
    <cellStyle name="Normal 9 2 3" xfId="2186"/>
    <cellStyle name="Normal 9 2 4" xfId="2187"/>
    <cellStyle name="Normal 90" xfId="2188"/>
    <cellStyle name="Normal 90 2" xfId="2189"/>
    <cellStyle name="Normal 90 2 2" xfId="3036"/>
    <cellStyle name="Normal 90 2 2 2" xfId="4961"/>
    <cellStyle name="Normal 90 2 2 3" xfId="6499"/>
    <cellStyle name="Normal 90 2 3" xfId="3635"/>
    <cellStyle name="Normal 90 2 3 2" xfId="5474"/>
    <cellStyle name="Normal 90 2 3 3" xfId="7012"/>
    <cellStyle name="Normal 90 2 4" xfId="4446"/>
    <cellStyle name="Normal 90 2 5" xfId="5984"/>
    <cellStyle name="Normal 90 2_Sheet2" xfId="3440"/>
    <cellStyle name="Normal 90 3" xfId="3035"/>
    <cellStyle name="Normal 90 3 2" xfId="4960"/>
    <cellStyle name="Normal 90 3 3" xfId="6498"/>
    <cellStyle name="Normal 90 4" xfId="3634"/>
    <cellStyle name="Normal 90 4 2" xfId="5473"/>
    <cellStyle name="Normal 90 4 3" xfId="7011"/>
    <cellStyle name="Normal 90 5" xfId="4445"/>
    <cellStyle name="Normal 90 6" xfId="5983"/>
    <cellStyle name="Normal 90_Sheet2" xfId="3441"/>
    <cellStyle name="Normal 91" xfId="2190"/>
    <cellStyle name="Normal 91 2" xfId="2191"/>
    <cellStyle name="Normal 91 2 2" xfId="3038"/>
    <cellStyle name="Normal 91 2 2 2" xfId="4963"/>
    <cellStyle name="Normal 91 2 2 3" xfId="6501"/>
    <cellStyle name="Normal 91 2 3" xfId="3637"/>
    <cellStyle name="Normal 91 2 3 2" xfId="5476"/>
    <cellStyle name="Normal 91 2 3 3" xfId="7014"/>
    <cellStyle name="Normal 91 2 4" xfId="4448"/>
    <cellStyle name="Normal 91 2 5" xfId="5986"/>
    <cellStyle name="Normal 91 2_Sheet2" xfId="3431"/>
    <cellStyle name="Normal 91 3" xfId="3037"/>
    <cellStyle name="Normal 91 3 2" xfId="4962"/>
    <cellStyle name="Normal 91 3 3" xfId="6500"/>
    <cellStyle name="Normal 91 4" xfId="3636"/>
    <cellStyle name="Normal 91 4 2" xfId="5475"/>
    <cellStyle name="Normal 91 4 3" xfId="7013"/>
    <cellStyle name="Normal 91 5" xfId="4447"/>
    <cellStyle name="Normal 91 6" xfId="5985"/>
    <cellStyle name="Normal 91_Sheet2" xfId="3436"/>
    <cellStyle name="Normal 92" xfId="2192"/>
    <cellStyle name="Normal 92 2" xfId="2193"/>
    <cellStyle name="Normal 92 2 2" xfId="3040"/>
    <cellStyle name="Normal 92 2 2 2" xfId="4965"/>
    <cellStyle name="Normal 92 2 2 3" xfId="6503"/>
    <cellStyle name="Normal 92 2 3" xfId="3639"/>
    <cellStyle name="Normal 92 2 3 2" xfId="5478"/>
    <cellStyle name="Normal 92 2 3 3" xfId="7016"/>
    <cellStyle name="Normal 92 2 4" xfId="4450"/>
    <cellStyle name="Normal 92 2 5" xfId="5988"/>
    <cellStyle name="Normal 92 2_Sheet2" xfId="3421"/>
    <cellStyle name="Normal 92 3" xfId="3039"/>
    <cellStyle name="Normal 92 3 2" xfId="4964"/>
    <cellStyle name="Normal 92 3 3" xfId="6502"/>
    <cellStyle name="Normal 92 4" xfId="3638"/>
    <cellStyle name="Normal 92 4 2" xfId="5477"/>
    <cellStyle name="Normal 92 4 3" xfId="7015"/>
    <cellStyle name="Normal 92 5" xfId="4449"/>
    <cellStyle name="Normal 92 6" xfId="5987"/>
    <cellStyle name="Normal 92_Sheet2" xfId="3427"/>
    <cellStyle name="Normal 93" xfId="2194"/>
    <cellStyle name="Normal 93 2" xfId="2195"/>
    <cellStyle name="Normal 93 2 2" xfId="3042"/>
    <cellStyle name="Normal 93 2 2 2" xfId="4967"/>
    <cellStyle name="Normal 93 2 2 3" xfId="6505"/>
    <cellStyle name="Normal 93 2 3" xfId="3641"/>
    <cellStyle name="Normal 93 2 3 2" xfId="5480"/>
    <cellStyle name="Normal 93 2 3 3" xfId="7018"/>
    <cellStyle name="Normal 93 2 4" xfId="4452"/>
    <cellStyle name="Normal 93 2 5" xfId="5990"/>
    <cellStyle name="Normal 93 2_Sheet2" xfId="3412"/>
    <cellStyle name="Normal 93 3" xfId="3041"/>
    <cellStyle name="Normal 93 3 2" xfId="4966"/>
    <cellStyle name="Normal 93 3 3" xfId="6504"/>
    <cellStyle name="Normal 93 4" xfId="3640"/>
    <cellStyle name="Normal 93 4 2" xfId="5479"/>
    <cellStyle name="Normal 93 4 3" xfId="7017"/>
    <cellStyle name="Normal 93 5" xfId="4451"/>
    <cellStyle name="Normal 93 6" xfId="5989"/>
    <cellStyle name="Normal 93_Sheet2" xfId="3417"/>
    <cellStyle name="Normal 94" xfId="2196"/>
    <cellStyle name="Normal 94 2" xfId="2197"/>
    <cellStyle name="Normal 94 2 2" xfId="2198"/>
    <cellStyle name="Normal 94 3" xfId="2199"/>
    <cellStyle name="Normal 94 4" xfId="2200"/>
    <cellStyle name="Normal 94 4 2" xfId="2201"/>
    <cellStyle name="Normal 94 4 3" xfId="2202"/>
    <cellStyle name="Normal 95" xfId="2203"/>
    <cellStyle name="Normal 95 2" xfId="2204"/>
    <cellStyle name="Normal 95 2 2" xfId="2205"/>
    <cellStyle name="Normal 95 2 2 2" xfId="2206"/>
    <cellStyle name="Normal 95 2 2 2 2" xfId="2207"/>
    <cellStyle name="Normal 95 2 2 3" xfId="2208"/>
    <cellStyle name="Normal 95 2 3" xfId="2209"/>
    <cellStyle name="Normal 95 2 3 2" xfId="2210"/>
    <cellStyle name="Normal 95 2 3 2 2" xfId="2211"/>
    <cellStyle name="Normal 95 2 3 3" xfId="2212"/>
    <cellStyle name="Normal 95 2 4" xfId="2213"/>
    <cellStyle name="Normal 95 2 4 2" xfId="2214"/>
    <cellStyle name="Normal 95 2 5" xfId="2215"/>
    <cellStyle name="Normal 95 3" xfId="2216"/>
    <cellStyle name="Normal 95 3 2" xfId="2217"/>
    <cellStyle name="Normal 95 3 2 2" xfId="2218"/>
    <cellStyle name="Normal 95 3 3" xfId="2219"/>
    <cellStyle name="Normal 95 4" xfId="2220"/>
    <cellStyle name="Normal 95 4 2" xfId="2221"/>
    <cellStyle name="Normal 95 4 2 2" xfId="2222"/>
    <cellStyle name="Normal 95 4 3" xfId="2223"/>
    <cellStyle name="Normal 95 5" xfId="2224"/>
    <cellStyle name="Normal 95 5 2" xfId="2225"/>
    <cellStyle name="Normal 95 6" xfId="2226"/>
    <cellStyle name="Normal 96" xfId="2227"/>
    <cellStyle name="Normal 96 2" xfId="2228"/>
    <cellStyle name="Normal 96 2 2" xfId="2229"/>
    <cellStyle name="Normal 96 2 2 2" xfId="2230"/>
    <cellStyle name="Normal 96 2 2 2 2" xfId="2231"/>
    <cellStyle name="Normal 96 2 2 3" xfId="2232"/>
    <cellStyle name="Normal 96 2 3" xfId="2233"/>
    <cellStyle name="Normal 96 2 3 2" xfId="2234"/>
    <cellStyle name="Normal 96 2 3 2 2" xfId="2235"/>
    <cellStyle name="Normal 96 2 3 3" xfId="2236"/>
    <cellStyle name="Normal 96 2 4" xfId="2237"/>
    <cellStyle name="Normal 96 2 4 2" xfId="2238"/>
    <cellStyle name="Normal 96 2 5" xfId="2239"/>
    <cellStyle name="Normal 96 3" xfId="2240"/>
    <cellStyle name="Normal 96 3 2" xfId="2241"/>
    <cellStyle name="Normal 96 3 2 2" xfId="2242"/>
    <cellStyle name="Normal 96 3 3" xfId="2243"/>
    <cellStyle name="Normal 96 4" xfId="2244"/>
    <cellStyle name="Normal 96 4 2" xfId="2245"/>
    <cellStyle name="Normal 96 4 2 2" xfId="2246"/>
    <cellStyle name="Normal 96 4 3" xfId="2247"/>
    <cellStyle name="Normal 96 5" xfId="2248"/>
    <cellStyle name="Normal 96 5 2" xfId="2249"/>
    <cellStyle name="Normal 96 6" xfId="2250"/>
    <cellStyle name="Normal 97" xfId="2251"/>
    <cellStyle name="Normal 97 2" xfId="2252"/>
    <cellStyle name="Normal 97 2 2" xfId="2253"/>
    <cellStyle name="Normal 97 2 2 2" xfId="2254"/>
    <cellStyle name="Normal 97 2 2 2 2" xfId="2255"/>
    <cellStyle name="Normal 97 2 2 3" xfId="2256"/>
    <cellStyle name="Normal 97 2 3" xfId="2257"/>
    <cellStyle name="Normal 97 2 3 2" xfId="2258"/>
    <cellStyle name="Normal 97 2 3 2 2" xfId="2259"/>
    <cellStyle name="Normal 97 2 3 3" xfId="2260"/>
    <cellStyle name="Normal 97 2 4" xfId="2261"/>
    <cellStyle name="Normal 97 2 4 2" xfId="2262"/>
    <cellStyle name="Normal 97 2 5" xfId="2263"/>
    <cellStyle name="Normal 97 3" xfId="2264"/>
    <cellStyle name="Normal 97 3 2" xfId="2265"/>
    <cellStyle name="Normal 97 3 2 2" xfId="2266"/>
    <cellStyle name="Normal 97 3 3" xfId="2267"/>
    <cellStyle name="Normal 97 4" xfId="2268"/>
    <cellStyle name="Normal 97 4 2" xfId="2269"/>
    <cellStyle name="Normal 97 4 2 2" xfId="2270"/>
    <cellStyle name="Normal 97 4 3" xfId="2271"/>
    <cellStyle name="Normal 97 5" xfId="2272"/>
    <cellStyle name="Normal 97 5 2" xfId="2273"/>
    <cellStyle name="Normal 97 6" xfId="2274"/>
    <cellStyle name="Normal 98" xfId="2275"/>
    <cellStyle name="Normal 98 2" xfId="2276"/>
    <cellStyle name="Normal 98 2 2" xfId="2277"/>
    <cellStyle name="Normal 98 2 2 2" xfId="2278"/>
    <cellStyle name="Normal 98 2 2 2 2" xfId="2279"/>
    <cellStyle name="Normal 98 2 2 3" xfId="2280"/>
    <cellStyle name="Normal 98 2 3" xfId="2281"/>
    <cellStyle name="Normal 98 2 3 2" xfId="2282"/>
    <cellStyle name="Normal 98 2 3 2 2" xfId="2283"/>
    <cellStyle name="Normal 98 2 3 3" xfId="2284"/>
    <cellStyle name="Normal 98 2 4" xfId="2285"/>
    <cellStyle name="Normal 98 2 4 2" xfId="2286"/>
    <cellStyle name="Normal 98 2 5" xfId="2287"/>
    <cellStyle name="Normal 98 3" xfId="2288"/>
    <cellStyle name="Normal 98 3 2" xfId="2289"/>
    <cellStyle name="Normal 98 3 2 2" xfId="2290"/>
    <cellStyle name="Normal 98 3 3" xfId="2291"/>
    <cellStyle name="Normal 98 4" xfId="2292"/>
    <cellStyle name="Normal 98 4 2" xfId="2293"/>
    <cellStyle name="Normal 98 4 2 2" xfId="2294"/>
    <cellStyle name="Normal 98 4 3" xfId="2295"/>
    <cellStyle name="Normal 98 5" xfId="2296"/>
    <cellStyle name="Normal 98 5 2" xfId="2297"/>
    <cellStyle name="Normal 98 6" xfId="2298"/>
    <cellStyle name="Normal 99" xfId="2299"/>
    <cellStyle name="Normal 99 2" xfId="2300"/>
    <cellStyle name="Normal 99 2 2" xfId="2301"/>
    <cellStyle name="Normal 99 2 2 2" xfId="2302"/>
    <cellStyle name="Normal 99 2 2 2 2" xfId="2303"/>
    <cellStyle name="Normal 99 2 2 3" xfId="2304"/>
    <cellStyle name="Normal 99 2 3" xfId="2305"/>
    <cellStyle name="Normal 99 2 3 2" xfId="2306"/>
    <cellStyle name="Normal 99 2 3 2 2" xfId="2307"/>
    <cellStyle name="Normal 99 2 3 3" xfId="2308"/>
    <cellStyle name="Normal 99 2 4" xfId="2309"/>
    <cellStyle name="Normal 99 2 4 2" xfId="2310"/>
    <cellStyle name="Normal 99 2 5" xfId="2311"/>
    <cellStyle name="Normal 99 3" xfId="2312"/>
    <cellStyle name="Normal 99 3 2" xfId="2313"/>
    <cellStyle name="Normal 99 3 2 2" xfId="2314"/>
    <cellStyle name="Normal 99 3 3" xfId="2315"/>
    <cellStyle name="Normal 99 4" xfId="2316"/>
    <cellStyle name="Normal 99 4 2" xfId="2317"/>
    <cellStyle name="Normal 99 4 2 2" xfId="2318"/>
    <cellStyle name="Normal 99 4 3" xfId="2319"/>
    <cellStyle name="Normal 99 5" xfId="2320"/>
    <cellStyle name="Normal 99 5 2" xfId="2321"/>
    <cellStyle name="Normal 99 6" xfId="2322"/>
    <cellStyle name="Note 2" xfId="2323"/>
    <cellStyle name="Note 2 2" xfId="2324"/>
    <cellStyle name="Note 2 2 2" xfId="2325"/>
    <cellStyle name="Note 2 2 3" xfId="2326"/>
    <cellStyle name="Note 2 2 4" xfId="2327"/>
    <cellStyle name="Note 3" xfId="2328"/>
    <cellStyle name="Note 4" xfId="2329"/>
    <cellStyle name="Note 5" xfId="2330"/>
    <cellStyle name="Note 6" xfId="2331"/>
    <cellStyle name="Note 7" xfId="2332"/>
    <cellStyle name="Note 8" xfId="2333"/>
    <cellStyle name="Note 9" xfId="2334"/>
    <cellStyle name="Option" xfId="2335"/>
    <cellStyle name="Output 2" xfId="2336"/>
    <cellStyle name="Percent" xfId="3958" builtinId="5"/>
    <cellStyle name="Percent 10" xfId="3"/>
    <cellStyle name="Percent 10 2" xfId="2337"/>
    <cellStyle name="Percent 10 2 2" xfId="2338"/>
    <cellStyle name="Percent 10 2 3" xfId="2339"/>
    <cellStyle name="Percent 10 2 4" xfId="2340"/>
    <cellStyle name="Percent 11" xfId="2341"/>
    <cellStyle name="Percent 11 2" xfId="2342"/>
    <cellStyle name="Percent 11 2 2" xfId="2343"/>
    <cellStyle name="Percent 11 2 3" xfId="2344"/>
    <cellStyle name="Percent 11 2 4" xfId="2345"/>
    <cellStyle name="Percent 12" xfId="2346"/>
    <cellStyle name="Percent 12 2" xfId="2347"/>
    <cellStyle name="Percent 12 2 2" xfId="2348"/>
    <cellStyle name="Percent 12 2 2 2" xfId="2349"/>
    <cellStyle name="Percent 12 2 2 3" xfId="2350"/>
    <cellStyle name="Percent 12 2 2 4" xfId="2351"/>
    <cellStyle name="Percent 12 3" xfId="2352"/>
    <cellStyle name="Percent 12 3 2" xfId="2353"/>
    <cellStyle name="Percent 12 3 3" xfId="2354"/>
    <cellStyle name="Percent 12 3 4" xfId="2355"/>
    <cellStyle name="Percent 13" xfId="2356"/>
    <cellStyle name="Percent 13 2" xfId="2357"/>
    <cellStyle name="Percent 14" xfId="2358"/>
    <cellStyle name="Percent 14 2" xfId="2359"/>
    <cellStyle name="Percent 14 2 2" xfId="2360"/>
    <cellStyle name="Percent 14 2 2 2" xfId="2361"/>
    <cellStyle name="Percent 14 2 2 3" xfId="2362"/>
    <cellStyle name="Percent 14 2 2 4" xfId="2363"/>
    <cellStyle name="Percent 14 3" xfId="2364"/>
    <cellStyle name="Percent 15" xfId="2365"/>
    <cellStyle name="Percent 15 2" xfId="2366"/>
    <cellStyle name="Percent 15 2 2" xfId="2367"/>
    <cellStyle name="Percent 15 2 3" xfId="2368"/>
    <cellStyle name="Percent 15 2 4" xfId="2369"/>
    <cellStyle name="Percent 16" xfId="2370"/>
    <cellStyle name="Percent 16 2" xfId="2371"/>
    <cellStyle name="Percent 16 2 2" xfId="2372"/>
    <cellStyle name="Percent 16 2 3" xfId="2373"/>
    <cellStyle name="Percent 16 2 4" xfId="2374"/>
    <cellStyle name="Percent 17" xfId="2375"/>
    <cellStyle name="Percent 17 2" xfId="2376"/>
    <cellStyle name="Percent 18" xfId="2377"/>
    <cellStyle name="Percent 18 2" xfId="2378"/>
    <cellStyle name="Percent 19" xfId="2379"/>
    <cellStyle name="Percent 19 2" xfId="2380"/>
    <cellStyle name="Percent 19 2 2" xfId="2381"/>
    <cellStyle name="Percent 19 2 2 2" xfId="3045"/>
    <cellStyle name="Percent 19 2 2 2 2" xfId="4970"/>
    <cellStyle name="Percent 19 2 2 2 3" xfId="6508"/>
    <cellStyle name="Percent 19 2 2 3" xfId="3792"/>
    <cellStyle name="Percent 19 2 2 3 2" xfId="5483"/>
    <cellStyle name="Percent 19 2 2 3 3" xfId="7021"/>
    <cellStyle name="Percent 19 2 2 4" xfId="4455"/>
    <cellStyle name="Percent 19 2 2 5" xfId="5993"/>
    <cellStyle name="Percent 19 2 3" xfId="3044"/>
    <cellStyle name="Percent 19 2 3 2" xfId="4969"/>
    <cellStyle name="Percent 19 2 3 3" xfId="6507"/>
    <cellStyle name="Percent 19 2 4" xfId="3791"/>
    <cellStyle name="Percent 19 2 4 2" xfId="5482"/>
    <cellStyle name="Percent 19 2 4 3" xfId="7020"/>
    <cellStyle name="Percent 19 2 5" xfId="4454"/>
    <cellStyle name="Percent 19 2 6" xfId="5992"/>
    <cellStyle name="Percent 19 3" xfId="2382"/>
    <cellStyle name="Percent 19 4" xfId="3043"/>
    <cellStyle name="Percent 19 4 2" xfId="4968"/>
    <cellStyle name="Percent 19 4 3" xfId="6506"/>
    <cellStyle name="Percent 19 5" xfId="3790"/>
    <cellStyle name="Percent 19 5 2" xfId="5481"/>
    <cellStyle name="Percent 19 5 3" xfId="7019"/>
    <cellStyle name="Percent 19 6" xfId="4453"/>
    <cellStyle name="Percent 19 7" xfId="5991"/>
    <cellStyle name="Percent 2" xfId="2383"/>
    <cellStyle name="Percent 2 2" xfId="2384"/>
    <cellStyle name="Percent 2 2 2" xfId="2385"/>
    <cellStyle name="Percent 2 2 2 2" xfId="2386"/>
    <cellStyle name="Percent 2 2 2 2 2" xfId="2387"/>
    <cellStyle name="Percent 2 2 2 2 3" xfId="2388"/>
    <cellStyle name="Percent 2 2 2 2 4" xfId="2389"/>
    <cellStyle name="Percent 2 2 3" xfId="2390"/>
    <cellStyle name="Percent 2 2 3 2" xfId="2391"/>
    <cellStyle name="Percent 2 2 3 3" xfId="2392"/>
    <cellStyle name="Percent 2 2 3 4" xfId="2393"/>
    <cellStyle name="Percent 2 3" xfId="2394"/>
    <cellStyle name="Percent 2 3 2" xfId="2395"/>
    <cellStyle name="Percent 2 3 2 2" xfId="2396"/>
    <cellStyle name="Percent 2 3 2 2 2" xfId="2397"/>
    <cellStyle name="Percent 2 3 2 2 3" xfId="2398"/>
    <cellStyle name="Percent 2 3 2 2 4" xfId="2399"/>
    <cellStyle name="Percent 2 3 3" xfId="2400"/>
    <cellStyle name="Percent 2 3 3 2" xfId="2401"/>
    <cellStyle name="Percent 2 3 3 3" xfId="2402"/>
    <cellStyle name="Percent 2 3 3 4" xfId="2403"/>
    <cellStyle name="Percent 2 3 4" xfId="2547"/>
    <cellStyle name="Percent 2 3 4 2" xfId="4473"/>
    <cellStyle name="Percent 2 3 4 3" xfId="6011"/>
    <cellStyle name="Percent 2 4" xfId="2404"/>
    <cellStyle name="Percent 2 4 2" xfId="2405"/>
    <cellStyle name="Percent 2 5" xfId="2406"/>
    <cellStyle name="Percent 2 5 2" xfId="2407"/>
    <cellStyle name="Percent 2 5 3" xfId="2408"/>
    <cellStyle name="Percent 2 5 4" xfId="2409"/>
    <cellStyle name="Percent 20" xfId="2410"/>
    <cellStyle name="Percent 20 2" xfId="2411"/>
    <cellStyle name="Percent 20 2 2" xfId="2412"/>
    <cellStyle name="Percent 20 2 2 2" xfId="2413"/>
    <cellStyle name="Percent 20 2 2 2 2" xfId="2414"/>
    <cellStyle name="Percent 20 2 2 3" xfId="2415"/>
    <cellStyle name="Percent 20 2 3" xfId="2416"/>
    <cellStyle name="Percent 20 2 3 2" xfId="2417"/>
    <cellStyle name="Percent 20 2 3 2 2" xfId="2418"/>
    <cellStyle name="Percent 20 2 3 3" xfId="2419"/>
    <cellStyle name="Percent 20 2 4" xfId="2420"/>
    <cellStyle name="Percent 20 2 4 2" xfId="2421"/>
    <cellStyle name="Percent 20 2 5" xfId="2422"/>
    <cellStyle name="Percent 20 3" xfId="2423"/>
    <cellStyle name="Percent 20 3 2" xfId="2424"/>
    <cellStyle name="Percent 20 3 2 2" xfId="2425"/>
    <cellStyle name="Percent 20 3 3" xfId="2426"/>
    <cellStyle name="Percent 20 4" xfId="2427"/>
    <cellStyle name="Percent 20 4 2" xfId="2428"/>
    <cellStyle name="Percent 20 4 2 2" xfId="2429"/>
    <cellStyle name="Percent 20 4 3" xfId="2430"/>
    <cellStyle name="Percent 20 5" xfId="2431"/>
    <cellStyle name="Percent 20 5 2" xfId="2432"/>
    <cellStyle name="Percent 20 6" xfId="2433"/>
    <cellStyle name="Percent 21" xfId="2434"/>
    <cellStyle name="Percent 21 2" xfId="2435"/>
    <cellStyle name="Percent 21 2 2" xfId="2436"/>
    <cellStyle name="Percent 21 2 2 2" xfId="2437"/>
    <cellStyle name="Percent 21 2 2 2 2" xfId="2438"/>
    <cellStyle name="Percent 21 2 2 3" xfId="2439"/>
    <cellStyle name="Percent 21 2 3" xfId="2440"/>
    <cellStyle name="Percent 21 2 3 2" xfId="2441"/>
    <cellStyle name="Percent 21 2 3 2 2" xfId="2442"/>
    <cellStyle name="Percent 21 2 3 3" xfId="2443"/>
    <cellStyle name="Percent 21 2 4" xfId="2444"/>
    <cellStyle name="Percent 21 2 4 2" xfId="2445"/>
    <cellStyle name="Percent 21 2 5" xfId="2446"/>
    <cellStyle name="Percent 21 3" xfId="2447"/>
    <cellStyle name="Percent 21 3 2" xfId="2448"/>
    <cellStyle name="Percent 21 3 2 2" xfId="2449"/>
    <cellStyle name="Percent 21 3 3" xfId="2450"/>
    <cellStyle name="Percent 21 4" xfId="2451"/>
    <cellStyle name="Percent 21 4 2" xfId="2452"/>
    <cellStyle name="Percent 21 4 2 2" xfId="2453"/>
    <cellStyle name="Percent 21 4 3" xfId="2454"/>
    <cellStyle name="Percent 21 5" xfId="2455"/>
    <cellStyle name="Percent 21 5 2" xfId="2456"/>
    <cellStyle name="Percent 21 6" xfId="2457"/>
    <cellStyle name="Percent 22" xfId="2458"/>
    <cellStyle name="Percent 22 2" xfId="2459"/>
    <cellStyle name="Percent 22 2 2" xfId="2460"/>
    <cellStyle name="Percent 22 2 2 2" xfId="2461"/>
    <cellStyle name="Percent 22 2 3" xfId="2462"/>
    <cellStyle name="Percent 22 3" xfId="2463"/>
    <cellStyle name="Percent 22 3 2" xfId="2464"/>
    <cellStyle name="Percent 22 3 2 2" xfId="2465"/>
    <cellStyle name="Percent 22 3 3" xfId="2466"/>
    <cellStyle name="Percent 22 4" xfId="2467"/>
    <cellStyle name="Percent 22 4 2" xfId="2468"/>
    <cellStyle name="Percent 22 5" xfId="2469"/>
    <cellStyle name="Percent 23" xfId="2470"/>
    <cellStyle name="Percent 23 2" xfId="2471"/>
    <cellStyle name="Percent 23 2 2" xfId="2472"/>
    <cellStyle name="Percent 23 3" xfId="2473"/>
    <cellStyle name="Percent 24" xfId="2474"/>
    <cellStyle name="Percent 24 2" xfId="3046"/>
    <cellStyle name="Percent 24 2 2" xfId="4971"/>
    <cellStyle name="Percent 24 2 3" xfId="6509"/>
    <cellStyle name="Percent 24 3" xfId="3864"/>
    <cellStyle name="Percent 24 3 2" xfId="5484"/>
    <cellStyle name="Percent 24 3 3" xfId="7022"/>
    <cellStyle name="Percent 24 4" xfId="4456"/>
    <cellStyle name="Percent 24 5" xfId="5994"/>
    <cellStyle name="Percent 25" xfId="2475"/>
    <cellStyle name="Percent 26" xfId="2476"/>
    <cellStyle name="Percent 26 2" xfId="3047"/>
    <cellStyle name="Percent 26 2 2" xfId="4972"/>
    <cellStyle name="Percent 26 2 3" xfId="6510"/>
    <cellStyle name="Percent 26 3" xfId="3866"/>
    <cellStyle name="Percent 26 3 2" xfId="5485"/>
    <cellStyle name="Percent 26 3 3" xfId="7023"/>
    <cellStyle name="Percent 26 4" xfId="4457"/>
    <cellStyle name="Percent 26 5" xfId="5995"/>
    <cellStyle name="Percent 27" xfId="2477"/>
    <cellStyle name="Percent 27 2" xfId="3048"/>
    <cellStyle name="Percent 27 2 2" xfId="4973"/>
    <cellStyle name="Percent 27 2 3" xfId="6511"/>
    <cellStyle name="Percent 27 3" xfId="3867"/>
    <cellStyle name="Percent 27 3 2" xfId="5486"/>
    <cellStyle name="Percent 27 3 3" xfId="7024"/>
    <cellStyle name="Percent 27 4" xfId="4458"/>
    <cellStyle name="Percent 27 5" xfId="5996"/>
    <cellStyle name="Percent 3" xfId="2478"/>
    <cellStyle name="Percent 3 2" xfId="2479"/>
    <cellStyle name="Percent 3 2 2" xfId="2480"/>
    <cellStyle name="Percent 3 3" xfId="2481"/>
    <cellStyle name="Percent 3 4" xfId="2482"/>
    <cellStyle name="Percent 3 4 2" xfId="2483"/>
    <cellStyle name="Percent 3 4 3" xfId="2484"/>
    <cellStyle name="Percent 3 4 4" xfId="2485"/>
    <cellStyle name="Percent 4" xfId="2486"/>
    <cellStyle name="Percent 4 2" xfId="2487"/>
    <cellStyle name="Percent 4 2 2" xfId="2488"/>
    <cellStyle name="Percent 4 2 2 2" xfId="2489"/>
    <cellStyle name="Percent 4 2 2 3" xfId="2490"/>
    <cellStyle name="Percent 4 2 2 4" xfId="2491"/>
    <cellStyle name="Percent 4 2 3" xfId="3050"/>
    <cellStyle name="Percent 4 2 3 2" xfId="4975"/>
    <cellStyle name="Percent 4 2 3 3" xfId="6513"/>
    <cellStyle name="Percent 4 2 4" xfId="3875"/>
    <cellStyle name="Percent 4 2 4 2" xfId="5488"/>
    <cellStyle name="Percent 4 2 4 3" xfId="7026"/>
    <cellStyle name="Percent 4 2 5" xfId="4460"/>
    <cellStyle name="Percent 4 2 6" xfId="5998"/>
    <cellStyle name="Percent 4 3" xfId="2492"/>
    <cellStyle name="Percent 4 3 2" xfId="2493"/>
    <cellStyle name="Percent 4 3 3" xfId="2494"/>
    <cellStyle name="Percent 4 3 4" xfId="2495"/>
    <cellStyle name="Percent 4 4" xfId="3049"/>
    <cellStyle name="Percent 4 4 2" xfId="4974"/>
    <cellStyle name="Percent 4 4 3" xfId="6512"/>
    <cellStyle name="Percent 4 5" xfId="3874"/>
    <cellStyle name="Percent 4 5 2" xfId="5487"/>
    <cellStyle name="Percent 4 5 3" xfId="7025"/>
    <cellStyle name="Percent 4 6" xfId="4459"/>
    <cellStyle name="Percent 4 7" xfId="5997"/>
    <cellStyle name="Percent 5" xfId="2496"/>
    <cellStyle name="Percent 5 2" xfId="2497"/>
    <cellStyle name="Percent 5 2 2" xfId="2498"/>
    <cellStyle name="Percent 5 2 3" xfId="2499"/>
    <cellStyle name="Percent 5 2 4" xfId="2500"/>
    <cellStyle name="Percent 5 2 5" xfId="3052"/>
    <cellStyle name="Percent 5 2 5 2" xfId="4977"/>
    <cellStyle name="Percent 5 2 5 3" xfId="6515"/>
    <cellStyle name="Percent 5 2 6" xfId="3884"/>
    <cellStyle name="Percent 5 2 6 2" xfId="5490"/>
    <cellStyle name="Percent 5 2 6 3" xfId="7028"/>
    <cellStyle name="Percent 5 2 7" xfId="4462"/>
    <cellStyle name="Percent 5 2 8" xfId="6000"/>
    <cellStyle name="Percent 5 3" xfId="3051"/>
    <cellStyle name="Percent 5 3 2" xfId="4976"/>
    <cellStyle name="Percent 5 3 3" xfId="6514"/>
    <cellStyle name="Percent 5 4" xfId="3883"/>
    <cellStyle name="Percent 5 4 2" xfId="5489"/>
    <cellStyle name="Percent 5 4 3" xfId="7027"/>
    <cellStyle name="Percent 5 5" xfId="4461"/>
    <cellStyle name="Percent 5 6" xfId="5999"/>
    <cellStyle name="Percent 6" xfId="2501"/>
    <cellStyle name="Percent 6 2" xfId="2502"/>
    <cellStyle name="Percent 6 2 2" xfId="2503"/>
    <cellStyle name="Percent 6 3" xfId="2504"/>
    <cellStyle name="Percent 6 3 2" xfId="2505"/>
    <cellStyle name="Percent 6 3 3" xfId="2506"/>
    <cellStyle name="Percent 6 3 4" xfId="2507"/>
    <cellStyle name="Percent 6 4" xfId="2508"/>
    <cellStyle name="Percent 6 4 2" xfId="3054"/>
    <cellStyle name="Percent 6 4 2 2" xfId="4979"/>
    <cellStyle name="Percent 6 4 2 3" xfId="6517"/>
    <cellStyle name="Percent 6 4 3" xfId="3891"/>
    <cellStyle name="Percent 6 4 3 2" xfId="5492"/>
    <cellStyle name="Percent 6 4 3 3" xfId="7030"/>
    <cellStyle name="Percent 6 4 4" xfId="4464"/>
    <cellStyle name="Percent 6 4 5" xfId="6002"/>
    <cellStyle name="Percent 6 5" xfId="3053"/>
    <cellStyle name="Percent 6 5 2" xfId="4978"/>
    <cellStyle name="Percent 6 5 3" xfId="6516"/>
    <cellStyle name="Percent 6 6" xfId="3888"/>
    <cellStyle name="Percent 6 6 2" xfId="5491"/>
    <cellStyle name="Percent 6 6 3" xfId="7029"/>
    <cellStyle name="Percent 6 7" xfId="4463"/>
    <cellStyle name="Percent 6 8" xfId="6001"/>
    <cellStyle name="Percent 7" xfId="2509"/>
    <cellStyle name="Percent 7 2" xfId="2510"/>
    <cellStyle name="Percent 7 2 2" xfId="2511"/>
    <cellStyle name="Percent 7 2 3" xfId="2512"/>
    <cellStyle name="Percent 7 2 4" xfId="2513"/>
    <cellStyle name="Percent 7 3" xfId="2514"/>
    <cellStyle name="Percent 8" xfId="2515"/>
    <cellStyle name="Percent 8 2" xfId="2516"/>
    <cellStyle name="Percent 8 2 2" xfId="2517"/>
    <cellStyle name="Percent 8 2 3" xfId="2518"/>
    <cellStyle name="Percent 8 2 4" xfId="2519"/>
    <cellStyle name="Percent 9" xfId="2520"/>
    <cellStyle name="Percent 9 2" xfId="2521"/>
    <cellStyle name="Percent 9 2 2" xfId="2522"/>
    <cellStyle name="Percent 9 2 3" xfId="2523"/>
    <cellStyle name="Percent 9 2 4" xfId="2524"/>
    <cellStyle name="Standard_Budget_Projects" xfId="2525"/>
    <cellStyle name="Style 1" xfId="2526"/>
    <cellStyle name="Title 2" xfId="2527"/>
    <cellStyle name="Total 2" xfId="2528"/>
    <cellStyle name="Total 2 2" xfId="2548"/>
    <cellStyle name="Total 3" xfId="2529"/>
    <cellStyle name="Unit" xfId="2530"/>
    <cellStyle name="Warning Text 2" xfId="2531"/>
    <cellStyle name="Обычный_Budget_final_25_02_02" xfId="2532"/>
    <cellStyle name="ปกติ_Sheet2" xfId="2533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gadi.Motlabane/My%20Documents/FINANCE/BUDGETS/New%20Proposals/RHAP%20Botswana%202013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utisya/AppData/Local/Microsoft/Windows/Temporary%20Internet%20Files/Content.Outlook/OO8CPVPO/Final/Copy%20of%20m2m_Kenya%20OVC_%20Budget%20-%20Plan%2030%2012%202014_Revis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utisya/AppData/Local/Microsoft/Windows/Temporary%20Internet%20Files/Content.Outlook/OO8CPVPO/Final/Copy%20of%20Kenya%20OVC_LISP%20Budget_12-24-2014_TLW%20Revis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cfall\Documents\BENIN%20DOC\PERIOD%20END\Year%20End\FY12%20YE\Severances\BEN_-Severance%20and%20holiday%20pay%20workbook%20FY12-15Jun'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 Instructions"/>
      <sheetName val="2.0 Cover Page"/>
      <sheetName val="3.0 SF424A"/>
      <sheetName val="4.0 Budget Summary"/>
      <sheetName val="5.0 Detailed Budget (Prime)"/>
      <sheetName val="6.0 Detailed Budget (Sub)"/>
    </sheetNames>
    <sheetDataSet>
      <sheetData sheetId="0" refreshError="1"/>
      <sheetData sheetId="1" refreshError="1">
        <row r="4">
          <cell r="C4" t="str">
            <v>Reducing pediatric HIV/AIDS through education and pyschosocial support in Africa project</v>
          </cell>
        </row>
        <row r="43">
          <cell r="C43" t="str">
            <v>USD</v>
          </cell>
          <cell r="D43" t="str">
            <v>United Stated Dollars</v>
          </cell>
        </row>
        <row r="44">
          <cell r="C44" t="str">
            <v>ZAR</v>
          </cell>
          <cell r="D44" t="str">
            <v>South African Rands</v>
          </cell>
        </row>
        <row r="45">
          <cell r="C45" t="str">
            <v>SZl</v>
          </cell>
          <cell r="D45" t="str">
            <v>Swaziland Lilangeni</v>
          </cell>
        </row>
        <row r="46">
          <cell r="C46" t="str">
            <v>LSL</v>
          </cell>
          <cell r="D46" t="str">
            <v>Lesotho Loti</v>
          </cell>
        </row>
        <row r="47">
          <cell r="C47" t="str">
            <v>MWK</v>
          </cell>
          <cell r="D47" t="str">
            <v>Malawi Kwacha</v>
          </cell>
        </row>
        <row r="48">
          <cell r="C48" t="str">
            <v>TZS</v>
          </cell>
          <cell r="D48" t="str">
            <v>Tanzania Shillings</v>
          </cell>
        </row>
        <row r="49">
          <cell r="C49" t="str">
            <v>KSH</v>
          </cell>
          <cell r="D49" t="str">
            <v>Kenya Shillings</v>
          </cell>
        </row>
        <row r="50">
          <cell r="C50" t="str">
            <v>UGS</v>
          </cell>
          <cell r="D50" t="str">
            <v>Uganda Shillings</v>
          </cell>
        </row>
        <row r="51">
          <cell r="C51" t="str">
            <v>GBP</v>
          </cell>
          <cell r="D51" t="str">
            <v>British Pound Sterling</v>
          </cell>
        </row>
        <row r="52">
          <cell r="C52" t="str">
            <v>EUR</v>
          </cell>
          <cell r="D52" t="str">
            <v>Euro</v>
          </cell>
        </row>
        <row r="53">
          <cell r="C53" t="str">
            <v>BWP</v>
          </cell>
          <cell r="D53" t="str">
            <v>Botswana Pula</v>
          </cell>
        </row>
        <row r="54">
          <cell r="C54" t="str">
            <v>&lt;blank&gt;</v>
          </cell>
          <cell r="D54" t="str">
            <v>Blank</v>
          </cell>
        </row>
        <row r="55">
          <cell r="C55" t="str">
            <v>&lt;blank&gt;</v>
          </cell>
          <cell r="D55" t="str">
            <v>Blank</v>
          </cell>
        </row>
        <row r="56">
          <cell r="C56" t="str">
            <v>&lt;blank&gt;</v>
          </cell>
          <cell r="D56" t="str">
            <v>Blank</v>
          </cell>
        </row>
        <row r="57">
          <cell r="C57" t="str">
            <v>&lt;blank&gt;</v>
          </cell>
          <cell r="D57" t="str">
            <v>Blank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1.0 Budget Summary"/>
      <sheetName val="2.0 Detailed Budget"/>
      <sheetName val="DETAIL INGO Sub"/>
      <sheetName val="Activities Template"/>
      <sheetName val="Procurement Plan"/>
      <sheetName val="CoA"/>
    </sheetNames>
    <sheetDataSet>
      <sheetData sheetId="0">
        <row r="68">
          <cell r="C68" t="str">
            <v>Yes</v>
          </cell>
        </row>
        <row r="69">
          <cell r="C69" t="str">
            <v>No</v>
          </cell>
        </row>
      </sheetData>
      <sheetData sheetId="1" refreshError="1"/>
      <sheetData sheetId="2">
        <row r="13">
          <cell r="E13">
            <v>2906.9767441860463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Local Sub"/>
      <sheetName val="Procurement"/>
      <sheetName val="Activities"/>
      <sheetName val="Staff Renumeration Breakdown"/>
    </sheetNames>
    <sheetDataSet>
      <sheetData sheetId="0" refreshError="1"/>
      <sheetData sheetId="1">
        <row r="32">
          <cell r="F32">
            <v>0</v>
          </cell>
        </row>
      </sheetData>
      <sheetData sheetId="2">
        <row r="5">
          <cell r="E5">
            <v>86</v>
          </cell>
        </row>
      </sheetData>
      <sheetData sheetId="3">
        <row r="7">
          <cell r="E7">
            <v>184.98942917547569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Schedule a"/>
      <sheetName val="Schedule b"/>
      <sheetName val="Schedule c"/>
      <sheetName val="Severance journal"/>
      <sheetName val="Holiday journal"/>
      <sheetName val="d Employee details"/>
      <sheetName val="Validation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4">
          <cell r="C4" t="str">
            <v>A</v>
          </cell>
        </row>
        <row r="5">
          <cell r="C5" t="str">
            <v>B</v>
          </cell>
        </row>
        <row r="6">
          <cell r="C6" t="str">
            <v>C</v>
          </cell>
        </row>
        <row r="7">
          <cell r="C7" t="str">
            <v>D</v>
          </cell>
        </row>
        <row r="8">
          <cell r="C8" t="str">
            <v>E</v>
          </cell>
        </row>
        <row r="9">
          <cell r="C9" t="str">
            <v>F</v>
          </cell>
        </row>
        <row r="10">
          <cell r="C10" t="str">
            <v>G</v>
          </cell>
        </row>
        <row r="11">
          <cell r="C11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11" sqref="C11"/>
    </sheetView>
  </sheetViews>
  <sheetFormatPr defaultRowHeight="15" x14ac:dyDescent="0.2"/>
  <cols>
    <col min="1" max="1" width="38.140625" style="180" customWidth="1"/>
    <col min="2" max="2" width="16" style="180" customWidth="1"/>
    <col min="3" max="3" width="15.7109375" style="180" customWidth="1"/>
    <col min="4" max="4" width="15.42578125" style="180" customWidth="1"/>
    <col min="5" max="5" width="12.140625" style="180" customWidth="1"/>
    <col min="6" max="16384" width="9.140625" style="180"/>
  </cols>
  <sheetData>
    <row r="1" spans="1:4" ht="15.75" x14ac:dyDescent="0.2">
      <c r="A1" s="390" t="s">
        <v>0</v>
      </c>
      <c r="B1" s="390"/>
    </row>
    <row r="2" spans="1:4" ht="15.75" x14ac:dyDescent="0.2">
      <c r="A2" s="390" t="s">
        <v>246</v>
      </c>
      <c r="B2" s="390"/>
      <c r="C2" s="391" t="s">
        <v>258</v>
      </c>
    </row>
    <row r="3" spans="1:4" ht="15.75" x14ac:dyDescent="0.2">
      <c r="A3" s="390" t="s">
        <v>2</v>
      </c>
      <c r="B3" s="390"/>
    </row>
    <row r="4" spans="1:4" ht="15.75" x14ac:dyDescent="0.2">
      <c r="A4" s="390" t="s">
        <v>3</v>
      </c>
      <c r="B4" s="390"/>
    </row>
    <row r="5" spans="1:4" x14ac:dyDescent="0.2">
      <c r="A5" s="392"/>
      <c r="B5" s="393" t="s">
        <v>90</v>
      </c>
    </row>
    <row r="6" spans="1:4" x14ac:dyDescent="0.2">
      <c r="A6" s="394" t="s">
        <v>280</v>
      </c>
      <c r="B6" s="395"/>
    </row>
    <row r="8" spans="1:4" ht="19.5" customHeight="1" x14ac:dyDescent="0.25">
      <c r="A8" s="181" t="s">
        <v>238</v>
      </c>
    </row>
    <row r="9" spans="1:4" ht="16.5" thickBot="1" x14ac:dyDescent="0.3">
      <c r="A9" s="396"/>
      <c r="B9" s="397" t="s">
        <v>6</v>
      </c>
      <c r="C9" s="398" t="s">
        <v>241</v>
      </c>
      <c r="D9" s="398" t="s">
        <v>242</v>
      </c>
    </row>
    <row r="10" spans="1:4" ht="28.5" customHeight="1" thickTop="1" x14ac:dyDescent="0.2">
      <c r="A10" s="180" t="s">
        <v>232</v>
      </c>
      <c r="B10" s="399">
        <f>'Detailed Budget'!G12</f>
        <v>0</v>
      </c>
      <c r="C10" s="399">
        <f>'Detailed Budget'!H12</f>
        <v>0</v>
      </c>
      <c r="D10" s="399">
        <f t="shared" ref="D10:D15" si="0">B10+C10</f>
        <v>0</v>
      </c>
    </row>
    <row r="11" spans="1:4" ht="24" customHeight="1" x14ac:dyDescent="0.2">
      <c r="A11" s="180" t="s">
        <v>233</v>
      </c>
      <c r="B11" s="399">
        <f>'Detailed Budget'!G35</f>
        <v>0</v>
      </c>
      <c r="C11" s="399">
        <f>'Detailed Budget'!H35</f>
        <v>0</v>
      </c>
      <c r="D11" s="399">
        <f t="shared" si="0"/>
        <v>0</v>
      </c>
    </row>
    <row r="12" spans="1:4" ht="21" customHeight="1" x14ac:dyDescent="0.2">
      <c r="A12" s="180" t="s">
        <v>234</v>
      </c>
      <c r="B12" s="399">
        <f>'Detailed Budget'!G51</f>
        <v>0</v>
      </c>
      <c r="C12" s="399">
        <f>'Detailed Budget'!H51</f>
        <v>0</v>
      </c>
      <c r="D12" s="399">
        <f t="shared" si="0"/>
        <v>0</v>
      </c>
    </row>
    <row r="13" spans="1:4" ht="21" customHeight="1" x14ac:dyDescent="0.2">
      <c r="A13" s="180" t="s">
        <v>225</v>
      </c>
      <c r="B13" s="399">
        <f>'Detailed Budget'!G70</f>
        <v>0</v>
      </c>
      <c r="C13" s="399">
        <f>'Detailed Budget'!H70</f>
        <v>0</v>
      </c>
      <c r="D13" s="399">
        <f t="shared" si="0"/>
        <v>0</v>
      </c>
    </row>
    <row r="14" spans="1:4" s="400" customFormat="1" ht="27.75" customHeight="1" x14ac:dyDescent="0.2">
      <c r="A14" s="400" t="s">
        <v>235</v>
      </c>
      <c r="B14" s="401">
        <f>'Detailed Budget'!G99</f>
        <v>0</v>
      </c>
      <c r="C14" s="401">
        <f>'Detailed Budget'!H99</f>
        <v>0</v>
      </c>
      <c r="D14" s="399">
        <f t="shared" si="0"/>
        <v>0</v>
      </c>
    </row>
    <row r="15" spans="1:4" s="400" customFormat="1" ht="20.25" customHeight="1" x14ac:dyDescent="0.2">
      <c r="A15" s="400" t="s">
        <v>263</v>
      </c>
      <c r="B15" s="401">
        <f>'Detailed Budget'!G106</f>
        <v>0</v>
      </c>
      <c r="C15" s="401">
        <f>'Detailed Budget'!H106</f>
        <v>0</v>
      </c>
      <c r="D15" s="399">
        <f t="shared" si="0"/>
        <v>0</v>
      </c>
    </row>
    <row r="16" spans="1:4" s="181" customFormat="1" ht="24" customHeight="1" thickBot="1" x14ac:dyDescent="0.3">
      <c r="A16" s="398" t="s">
        <v>237</v>
      </c>
      <c r="B16" s="402">
        <f>SUM(B10:B15)</f>
        <v>0</v>
      </c>
      <c r="C16" s="402">
        <f>SUM(C10:C15)</f>
        <v>0</v>
      </c>
      <c r="D16" s="402">
        <f>SUM(D10:D15)</f>
        <v>0</v>
      </c>
    </row>
    <row r="17" spans="1:3" ht="20.25" customHeight="1" thickTop="1" x14ac:dyDescent="0.2">
      <c r="B17" s="403"/>
      <c r="C17" s="404"/>
    </row>
    <row r="18" spans="1:3" s="181" customFormat="1" ht="18" hidden="1" customHeight="1" thickBot="1" x14ac:dyDescent="0.3">
      <c r="A18" s="405" t="s">
        <v>239</v>
      </c>
      <c r="B18" s="406">
        <v>18860996</v>
      </c>
      <c r="C18" s="407" t="e">
        <f>C16/#REF!</f>
        <v>#REF!</v>
      </c>
    </row>
    <row r="19" spans="1:3" hidden="1" x14ac:dyDescent="0.2">
      <c r="B19" s="408" t="s">
        <v>240</v>
      </c>
    </row>
    <row r="20" spans="1:3" ht="19.5" customHeight="1" x14ac:dyDescent="0.2">
      <c r="C20" s="404"/>
    </row>
    <row r="21" spans="1:3" ht="17.25" customHeight="1" x14ac:dyDescent="0.2"/>
    <row r="22" spans="1:3" ht="20.25" customHeight="1" x14ac:dyDescent="0.2">
      <c r="B22" s="403"/>
    </row>
    <row r="23" spans="1:3" ht="20.25" customHeight="1" x14ac:dyDescent="0.2"/>
    <row r="24" spans="1:3" ht="13.5" customHeight="1" x14ac:dyDescent="0.2"/>
    <row r="26" spans="1:3" ht="18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4"/>
  <sheetViews>
    <sheetView tabSelected="1" topLeftCell="A28" workbookViewId="0">
      <selection activeCell="G134" sqref="G134"/>
    </sheetView>
  </sheetViews>
  <sheetFormatPr defaultRowHeight="20.100000000000001" customHeight="1" x14ac:dyDescent="0.2"/>
  <cols>
    <col min="1" max="1" width="3.28515625" style="271" customWidth="1"/>
    <col min="2" max="2" width="32" style="281" customWidth="1"/>
    <col min="3" max="3" width="11.5703125" style="271" customWidth="1"/>
    <col min="4" max="4" width="17.42578125" style="271" customWidth="1"/>
    <col min="5" max="5" width="10.42578125" style="271" customWidth="1"/>
    <col min="6" max="6" width="11" style="271" customWidth="1"/>
    <col min="7" max="7" width="12.28515625" style="271" customWidth="1"/>
    <col min="8" max="8" width="11.140625" style="271" customWidth="1"/>
    <col min="9" max="9" width="19.5703125" style="271" customWidth="1"/>
    <col min="10" max="10" width="12.140625" style="271" customWidth="1"/>
    <col min="11" max="11" width="14" style="271" bestFit="1" customWidth="1"/>
    <col min="12" max="13" width="9.140625" style="271"/>
    <col min="14" max="14" width="12.85546875" style="271" bestFit="1" customWidth="1"/>
    <col min="15" max="16384" width="9.140625" style="271"/>
  </cols>
  <sheetData>
    <row r="2" spans="2:14" ht="20.100000000000001" customHeight="1" x14ac:dyDescent="0.2">
      <c r="B2" s="294" t="s">
        <v>274</v>
      </c>
      <c r="C2" s="294"/>
      <c r="D2" s="294"/>
      <c r="E2" s="295"/>
      <c r="F2" s="294"/>
      <c r="G2" s="294"/>
      <c r="H2" s="294"/>
      <c r="I2" s="294"/>
      <c r="J2" s="294"/>
    </row>
    <row r="3" spans="2:14" ht="20.100000000000001" customHeight="1" x14ac:dyDescent="0.2">
      <c r="B3" s="294" t="s">
        <v>259</v>
      </c>
      <c r="C3" s="294"/>
      <c r="D3" s="294"/>
      <c r="E3" s="296"/>
      <c r="F3" s="294"/>
      <c r="G3" s="294"/>
      <c r="H3" s="294"/>
      <c r="I3" s="294"/>
      <c r="J3" s="294"/>
    </row>
    <row r="4" spans="2:14" ht="20.100000000000001" customHeight="1" x14ac:dyDescent="0.2">
      <c r="B4" s="294" t="s">
        <v>2</v>
      </c>
      <c r="C4" s="294"/>
      <c r="D4" s="294"/>
      <c r="E4" s="296"/>
      <c r="F4" s="294"/>
      <c r="G4" s="297"/>
      <c r="H4" s="294"/>
      <c r="I4" s="294"/>
      <c r="J4" s="294"/>
    </row>
    <row r="5" spans="2:14" ht="20.100000000000001" customHeight="1" x14ac:dyDescent="0.2">
      <c r="B5" s="294" t="s">
        <v>3</v>
      </c>
      <c r="C5" s="294"/>
      <c r="D5" s="298"/>
      <c r="E5" s="296"/>
      <c r="F5" s="299"/>
      <c r="G5" s="294"/>
      <c r="H5" s="294"/>
      <c r="I5" s="294"/>
      <c r="J5" s="294"/>
    </row>
    <row r="6" spans="2:14" ht="20.100000000000001" customHeight="1" x14ac:dyDescent="0.2">
      <c r="B6" s="300"/>
      <c r="C6" s="301" t="s">
        <v>90</v>
      </c>
      <c r="D6" s="302"/>
      <c r="E6" s="303"/>
      <c r="F6" s="301"/>
      <c r="G6" s="301"/>
      <c r="H6" s="301"/>
      <c r="I6" s="301"/>
      <c r="J6" s="301"/>
    </row>
    <row r="7" spans="2:14" ht="20.100000000000001" customHeight="1" x14ac:dyDescent="0.2">
      <c r="B7" s="304" t="s">
        <v>280</v>
      </c>
      <c r="C7" s="305"/>
      <c r="D7" s="306"/>
      <c r="E7" s="303"/>
      <c r="F7" s="303">
        <f>I109</f>
        <v>0</v>
      </c>
      <c r="G7" s="303"/>
      <c r="H7" s="301"/>
      <c r="I7" s="301"/>
      <c r="J7" s="301"/>
    </row>
    <row r="8" spans="2:14" ht="20.100000000000001" customHeight="1" thickBot="1" x14ac:dyDescent="0.25">
      <c r="B8" s="307"/>
      <c r="C8" s="305"/>
      <c r="D8" s="305"/>
      <c r="E8" s="303"/>
      <c r="F8" s="305"/>
      <c r="G8" s="301"/>
      <c r="H8" s="301"/>
      <c r="I8" s="301"/>
      <c r="J8" s="301"/>
    </row>
    <row r="9" spans="2:14" ht="20.100000000000001" customHeight="1" x14ac:dyDescent="0.2">
      <c r="B9" s="308"/>
      <c r="C9" s="309"/>
      <c r="D9" s="309"/>
      <c r="E9" s="412" t="s">
        <v>6</v>
      </c>
      <c r="F9" s="414"/>
      <c r="G9" s="414"/>
      <c r="H9" s="413"/>
      <c r="I9" s="412" t="s">
        <v>11</v>
      </c>
      <c r="J9" s="413"/>
    </row>
    <row r="10" spans="2:14" ht="20.100000000000001" customHeight="1" thickBot="1" x14ac:dyDescent="0.25">
      <c r="B10" s="310" t="s">
        <v>12</v>
      </c>
      <c r="C10" s="294" t="s">
        <v>13</v>
      </c>
      <c r="D10" s="294" t="s">
        <v>14</v>
      </c>
      <c r="E10" s="311" t="s">
        <v>15</v>
      </c>
      <c r="F10" s="312" t="s">
        <v>16</v>
      </c>
      <c r="G10" s="312" t="s">
        <v>17</v>
      </c>
      <c r="H10" s="313" t="s">
        <v>18</v>
      </c>
      <c r="I10" s="314" t="s">
        <v>17</v>
      </c>
      <c r="J10" s="313" t="s">
        <v>18</v>
      </c>
    </row>
    <row r="11" spans="2:14" ht="20.100000000000001" customHeight="1" x14ac:dyDescent="0.2">
      <c r="B11" s="315"/>
      <c r="C11" s="316"/>
      <c r="D11" s="316"/>
      <c r="E11" s="317"/>
      <c r="F11" s="318"/>
      <c r="G11" s="318"/>
      <c r="H11" s="319"/>
      <c r="I11" s="317"/>
      <c r="J11" s="320"/>
    </row>
    <row r="12" spans="2:14" ht="20.100000000000001" customHeight="1" x14ac:dyDescent="0.2">
      <c r="B12" s="310" t="s">
        <v>19</v>
      </c>
      <c r="C12" s="321"/>
      <c r="D12" s="321"/>
      <c r="E12" s="322"/>
      <c r="F12" s="323"/>
      <c r="G12" s="299">
        <f>G23+G32</f>
        <v>0</v>
      </c>
      <c r="H12" s="324">
        <f>H23+H32</f>
        <v>0</v>
      </c>
      <c r="I12" s="325">
        <f>I23+I32</f>
        <v>0</v>
      </c>
      <c r="J12" s="324">
        <f>J23+J32</f>
        <v>0</v>
      </c>
    </row>
    <row r="13" spans="2:14" ht="20.100000000000001" customHeight="1" x14ac:dyDescent="0.2">
      <c r="B13" s="310" t="s">
        <v>20</v>
      </c>
      <c r="C13" s="321"/>
      <c r="D13" s="321"/>
      <c r="E13" s="322"/>
      <c r="F13" s="323"/>
      <c r="G13" s="288"/>
      <c r="H13" s="289"/>
      <c r="I13" s="287"/>
      <c r="J13" s="289"/>
      <c r="N13" s="326"/>
    </row>
    <row r="14" spans="2:14" ht="20.100000000000001" customHeight="1" x14ac:dyDescent="0.2">
      <c r="B14" s="327" t="s">
        <v>21</v>
      </c>
      <c r="C14" s="328"/>
      <c r="D14" s="328"/>
      <c r="E14" s="285"/>
      <c r="F14" s="323"/>
      <c r="G14" s="288"/>
      <c r="H14" s="289"/>
      <c r="I14" s="287"/>
      <c r="J14" s="289"/>
    </row>
    <row r="15" spans="2:14" ht="20.100000000000001" customHeight="1" x14ac:dyDescent="0.2">
      <c r="B15" s="329"/>
      <c r="C15" s="330" t="s">
        <v>215</v>
      </c>
      <c r="D15" s="330" t="s">
        <v>22</v>
      </c>
      <c r="E15" s="266">
        <v>0</v>
      </c>
      <c r="F15" s="282">
        <v>0</v>
      </c>
      <c r="G15" s="288">
        <f>ROUND(E15*F15,2)</f>
        <v>0</v>
      </c>
      <c r="H15" s="289"/>
      <c r="I15" s="287">
        <f>G15</f>
        <v>0</v>
      </c>
      <c r="J15" s="289">
        <f>H15</f>
        <v>0</v>
      </c>
    </row>
    <row r="16" spans="2:14" ht="20.100000000000001" customHeight="1" x14ac:dyDescent="0.2">
      <c r="B16" s="329" t="s">
        <v>258</v>
      </c>
      <c r="C16" s="330" t="s">
        <v>215</v>
      </c>
      <c r="D16" s="330" t="s">
        <v>260</v>
      </c>
      <c r="E16" s="266">
        <v>0</v>
      </c>
      <c r="F16" s="282">
        <v>0</v>
      </c>
      <c r="G16" s="288">
        <f>ROUND(E16*F16,2)</f>
        <v>0</v>
      </c>
      <c r="H16" s="289">
        <v>0</v>
      </c>
      <c r="I16" s="287">
        <f>G16</f>
        <v>0</v>
      </c>
      <c r="J16" s="289">
        <f>H16</f>
        <v>0</v>
      </c>
    </row>
    <row r="17" spans="2:11" ht="20.100000000000001" customHeight="1" x14ac:dyDescent="0.2">
      <c r="B17" s="329" t="s">
        <v>258</v>
      </c>
      <c r="C17" s="330" t="s">
        <v>215</v>
      </c>
      <c r="D17" s="330" t="s">
        <v>260</v>
      </c>
      <c r="E17" s="266">
        <v>1</v>
      </c>
      <c r="F17" s="282">
        <v>0</v>
      </c>
      <c r="G17" s="288">
        <f>ROUND(E17*F17,2)</f>
        <v>0</v>
      </c>
      <c r="H17" s="289"/>
      <c r="I17" s="287"/>
      <c r="J17" s="289"/>
    </row>
    <row r="18" spans="2:11" ht="20.100000000000001" customHeight="1" x14ac:dyDescent="0.2">
      <c r="B18" s="331" t="s">
        <v>258</v>
      </c>
      <c r="C18" s="330" t="s">
        <v>256</v>
      </c>
      <c r="D18" s="330" t="s">
        <v>260</v>
      </c>
      <c r="E18" s="266">
        <v>0</v>
      </c>
      <c r="F18" s="282">
        <v>0</v>
      </c>
      <c r="G18" s="288">
        <f>ROUND(E18*F18,2)</f>
        <v>0</v>
      </c>
      <c r="H18" s="289"/>
      <c r="I18" s="287">
        <f t="shared" ref="I18:I21" si="0">G18</f>
        <v>0</v>
      </c>
      <c r="J18" s="289"/>
    </row>
    <row r="19" spans="2:11" ht="20.100000000000001" customHeight="1" x14ac:dyDescent="0.2">
      <c r="B19" s="329"/>
      <c r="C19" s="330"/>
      <c r="D19" s="330"/>
      <c r="E19" s="266">
        <v>0</v>
      </c>
      <c r="F19" s="282">
        <v>0</v>
      </c>
      <c r="G19" s="288">
        <f t="shared" ref="G19:G21" si="1">ROUND(E19*F19,0)</f>
        <v>0</v>
      </c>
      <c r="H19" s="289"/>
      <c r="I19" s="287">
        <f t="shared" si="0"/>
        <v>0</v>
      </c>
      <c r="J19" s="289"/>
    </row>
    <row r="20" spans="2:11" ht="20.100000000000001" customHeight="1" x14ac:dyDescent="0.2">
      <c r="B20" s="329"/>
      <c r="C20" s="330"/>
      <c r="D20" s="330"/>
      <c r="E20" s="266">
        <v>0</v>
      </c>
      <c r="F20" s="282">
        <v>0</v>
      </c>
      <c r="G20" s="288">
        <f t="shared" si="1"/>
        <v>0</v>
      </c>
      <c r="H20" s="289"/>
      <c r="I20" s="287">
        <f t="shared" si="0"/>
        <v>0</v>
      </c>
      <c r="J20" s="289"/>
    </row>
    <row r="21" spans="2:11" ht="20.100000000000001" customHeight="1" x14ac:dyDescent="0.2">
      <c r="B21" s="329"/>
      <c r="C21" s="330"/>
      <c r="D21" s="330"/>
      <c r="E21" s="266">
        <v>0</v>
      </c>
      <c r="F21" s="282">
        <v>0</v>
      </c>
      <c r="G21" s="288">
        <f t="shared" si="1"/>
        <v>0</v>
      </c>
      <c r="H21" s="289"/>
      <c r="I21" s="287">
        <f t="shared" si="0"/>
        <v>0</v>
      </c>
      <c r="J21" s="289"/>
    </row>
    <row r="22" spans="2:11" ht="20.100000000000001" customHeight="1" x14ac:dyDescent="0.2">
      <c r="B22" s="329"/>
      <c r="C22" s="330"/>
      <c r="D22" s="330"/>
      <c r="E22" s="266"/>
      <c r="F22" s="282"/>
      <c r="G22" s="288"/>
      <c r="H22" s="289"/>
      <c r="I22" s="287"/>
      <c r="J22" s="289"/>
    </row>
    <row r="23" spans="2:11" ht="20.100000000000001" customHeight="1" x14ac:dyDescent="0.2">
      <c r="B23" s="332" t="s">
        <v>23</v>
      </c>
      <c r="C23" s="330"/>
      <c r="D23" s="330"/>
      <c r="E23" s="266">
        <f>SUM(E14:E22)</f>
        <v>1</v>
      </c>
      <c r="F23" s="282"/>
      <c r="G23" s="288">
        <f>SUM(G14:G22)</f>
        <v>0</v>
      </c>
      <c r="H23" s="289"/>
      <c r="I23" s="287">
        <f>SUM(I14:I22)</f>
        <v>0</v>
      </c>
      <c r="J23" s="289">
        <f>SUM(J14:J22)</f>
        <v>0</v>
      </c>
    </row>
    <row r="24" spans="2:11" ht="20.100000000000001" customHeight="1" x14ac:dyDescent="0.2">
      <c r="B24" s="329"/>
      <c r="C24" s="330"/>
      <c r="D24" s="330"/>
      <c r="E24" s="266"/>
      <c r="F24" s="282"/>
      <c r="G24" s="288"/>
      <c r="H24" s="289"/>
      <c r="I24" s="287"/>
      <c r="J24" s="289"/>
    </row>
    <row r="25" spans="2:11" ht="20.100000000000001" customHeight="1" x14ac:dyDescent="0.2">
      <c r="B25" s="332" t="s">
        <v>24</v>
      </c>
      <c r="C25" s="330"/>
      <c r="D25" s="330"/>
      <c r="E25" s="285"/>
      <c r="F25" s="323"/>
      <c r="G25" s="288"/>
      <c r="H25" s="289"/>
      <c r="I25" s="287"/>
      <c r="J25" s="289"/>
    </row>
    <row r="26" spans="2:11" ht="20.100000000000001" customHeight="1" x14ac:dyDescent="0.2">
      <c r="B26" s="327" t="s">
        <v>25</v>
      </c>
      <c r="C26" s="328"/>
      <c r="D26" s="328"/>
      <c r="E26" s="285"/>
      <c r="F26" s="323"/>
      <c r="G26" s="288"/>
      <c r="H26" s="289"/>
      <c r="I26" s="287"/>
      <c r="J26" s="289"/>
    </row>
    <row r="27" spans="2:11" ht="20.100000000000001" customHeight="1" x14ac:dyDescent="0.2">
      <c r="B27" s="329" t="s">
        <v>264</v>
      </c>
      <c r="C27" s="330" t="s">
        <v>215</v>
      </c>
      <c r="D27" s="330" t="s">
        <v>260</v>
      </c>
      <c r="E27" s="266">
        <v>0</v>
      </c>
      <c r="F27" s="282">
        <v>0</v>
      </c>
      <c r="G27" s="288">
        <f>ROUND(E27*F27,2)</f>
        <v>0</v>
      </c>
      <c r="H27" s="289">
        <f>F27*0.85</f>
        <v>0</v>
      </c>
      <c r="I27" s="287">
        <f>G27</f>
        <v>0</v>
      </c>
      <c r="J27" s="289">
        <f>H27</f>
        <v>0</v>
      </c>
      <c r="K27" s="333"/>
    </row>
    <row r="28" spans="2:11" ht="20.100000000000001" customHeight="1" x14ac:dyDescent="0.2">
      <c r="B28" s="329" t="s">
        <v>265</v>
      </c>
      <c r="C28" s="330" t="s">
        <v>215</v>
      </c>
      <c r="D28" s="330" t="s">
        <v>260</v>
      </c>
      <c r="E28" s="266">
        <v>0</v>
      </c>
      <c r="F28" s="282">
        <v>0</v>
      </c>
      <c r="G28" s="288">
        <f>ROUND(E28*F28,2)</f>
        <v>0</v>
      </c>
      <c r="H28" s="289">
        <f>F28*0.87</f>
        <v>0</v>
      </c>
      <c r="I28" s="287">
        <f>G28</f>
        <v>0</v>
      </c>
      <c r="J28" s="289">
        <f>H28</f>
        <v>0</v>
      </c>
    </row>
    <row r="29" spans="2:11" ht="20.100000000000001" customHeight="1" x14ac:dyDescent="0.2">
      <c r="B29" s="329"/>
      <c r="C29" s="330"/>
      <c r="D29" s="330"/>
      <c r="E29" s="266"/>
      <c r="F29" s="282"/>
      <c r="G29" s="288">
        <f>ROUND(E29*F29,0)</f>
        <v>0</v>
      </c>
      <c r="H29" s="289"/>
      <c r="I29" s="287"/>
      <c r="J29" s="289"/>
    </row>
    <row r="30" spans="2:11" ht="20.100000000000001" customHeight="1" x14ac:dyDescent="0.2">
      <c r="B30" s="327" t="s">
        <v>216</v>
      </c>
      <c r="C30" s="328"/>
      <c r="D30" s="328"/>
      <c r="E30" s="285"/>
      <c r="F30" s="323"/>
      <c r="G30" s="288"/>
      <c r="H30" s="289"/>
      <c r="I30" s="287"/>
      <c r="J30" s="289"/>
    </row>
    <row r="31" spans="2:11" ht="20.100000000000001" customHeight="1" x14ac:dyDescent="0.2">
      <c r="B31" s="329"/>
      <c r="C31" s="330"/>
      <c r="D31" s="330"/>
      <c r="E31" s="266"/>
      <c r="F31" s="282"/>
      <c r="G31" s="288"/>
      <c r="H31" s="289"/>
      <c r="I31" s="287"/>
      <c r="J31" s="289"/>
    </row>
    <row r="32" spans="2:11" ht="20.100000000000001" customHeight="1" x14ac:dyDescent="0.2">
      <c r="B32" s="332" t="s">
        <v>26</v>
      </c>
      <c r="C32" s="330"/>
      <c r="D32" s="330"/>
      <c r="E32" s="266">
        <f>SUM(E26:E31)</f>
        <v>0</v>
      </c>
      <c r="F32" s="282"/>
      <c r="G32" s="288">
        <f>SUM(G26:G31)</f>
        <v>0</v>
      </c>
      <c r="H32" s="289">
        <f>SUM(H26:H31)</f>
        <v>0</v>
      </c>
      <c r="I32" s="287">
        <f>SUM(I26:I31)</f>
        <v>0</v>
      </c>
      <c r="J32" s="289">
        <f>SUM(J26:J31)</f>
        <v>0</v>
      </c>
    </row>
    <row r="33" spans="2:14" ht="20.100000000000001" customHeight="1" thickBot="1" x14ac:dyDescent="0.25">
      <c r="B33" s="334"/>
      <c r="C33" s="335"/>
      <c r="D33" s="335"/>
      <c r="E33" s="283"/>
      <c r="F33" s="336"/>
      <c r="G33" s="290"/>
      <c r="H33" s="291"/>
      <c r="I33" s="337"/>
      <c r="J33" s="291"/>
    </row>
    <row r="34" spans="2:14" ht="20.100000000000001" customHeight="1" x14ac:dyDescent="0.2">
      <c r="B34" s="338"/>
      <c r="C34" s="301"/>
      <c r="D34" s="301"/>
      <c r="E34" s="266"/>
      <c r="F34" s="296"/>
      <c r="G34" s="288"/>
      <c r="H34" s="289"/>
      <c r="I34" s="287"/>
      <c r="J34" s="289"/>
    </row>
    <row r="35" spans="2:14" ht="20.100000000000001" customHeight="1" x14ac:dyDescent="0.2">
      <c r="B35" s="310" t="s">
        <v>27</v>
      </c>
      <c r="C35" s="294"/>
      <c r="D35" s="294"/>
      <c r="E35" s="339"/>
      <c r="F35" s="296"/>
      <c r="G35" s="299">
        <f>G41+G48</f>
        <v>0</v>
      </c>
      <c r="H35" s="289"/>
      <c r="I35" s="325">
        <f>G35</f>
        <v>0</v>
      </c>
      <c r="J35" s="289">
        <f>H35</f>
        <v>0</v>
      </c>
    </row>
    <row r="36" spans="2:14" ht="20.100000000000001" customHeight="1" x14ac:dyDescent="0.2">
      <c r="B36" s="310" t="s">
        <v>20</v>
      </c>
      <c r="C36" s="321"/>
      <c r="D36" s="321"/>
      <c r="E36" s="322"/>
      <c r="F36" s="323"/>
      <c r="G36" s="288"/>
      <c r="H36" s="289"/>
      <c r="I36" s="287"/>
      <c r="J36" s="289"/>
    </row>
    <row r="37" spans="2:14" ht="20.100000000000001" customHeight="1" x14ac:dyDescent="0.2">
      <c r="B37" s="327" t="s">
        <v>28</v>
      </c>
      <c r="C37" s="328"/>
      <c r="D37" s="328"/>
      <c r="E37" s="285"/>
      <c r="F37" s="296"/>
      <c r="G37" s="288"/>
      <c r="H37" s="289"/>
      <c r="I37" s="287"/>
      <c r="J37" s="289"/>
    </row>
    <row r="38" spans="2:14" ht="20.100000000000001" customHeight="1" x14ac:dyDescent="0.2">
      <c r="B38" s="340" t="s">
        <v>217</v>
      </c>
      <c r="C38" s="328"/>
      <c r="D38" s="330" t="s">
        <v>281</v>
      </c>
      <c r="E38" s="285">
        <v>0</v>
      </c>
      <c r="F38" s="282">
        <v>0</v>
      </c>
      <c r="G38" s="288">
        <f>ROUND(E38*F38,2)</f>
        <v>0</v>
      </c>
      <c r="H38" s="289"/>
      <c r="I38" s="287">
        <f>G38</f>
        <v>0</v>
      </c>
      <c r="J38" s="289">
        <f>H38</f>
        <v>0</v>
      </c>
      <c r="N38" s="326"/>
    </row>
    <row r="39" spans="2:14" ht="20.100000000000001" customHeight="1" x14ac:dyDescent="0.2">
      <c r="B39" s="340" t="s">
        <v>29</v>
      </c>
      <c r="C39" s="328"/>
      <c r="D39" s="330" t="s">
        <v>281</v>
      </c>
      <c r="E39" s="285">
        <v>0</v>
      </c>
      <c r="F39" s="282">
        <v>0</v>
      </c>
      <c r="G39" s="288">
        <f>ROUND(E39*F39,0)</f>
        <v>0</v>
      </c>
      <c r="H39" s="289"/>
      <c r="I39" s="287">
        <f>G39</f>
        <v>0</v>
      </c>
      <c r="J39" s="289">
        <f>H39</f>
        <v>0</v>
      </c>
    </row>
    <row r="40" spans="2:14" ht="20.100000000000001" customHeight="1" x14ac:dyDescent="0.2">
      <c r="B40" s="329"/>
      <c r="C40" s="330"/>
      <c r="D40" s="330"/>
      <c r="E40" s="266"/>
      <c r="F40" s="282"/>
      <c r="G40" s="288"/>
      <c r="H40" s="289"/>
      <c r="I40" s="287"/>
      <c r="J40" s="289"/>
    </row>
    <row r="41" spans="2:14" ht="20.100000000000001" customHeight="1" x14ac:dyDescent="0.2">
      <c r="B41" s="332" t="s">
        <v>30</v>
      </c>
      <c r="C41" s="330"/>
      <c r="D41" s="330"/>
      <c r="E41" s="266"/>
      <c r="F41" s="282"/>
      <c r="G41" s="288">
        <f>SUM(G37:G40)</f>
        <v>0</v>
      </c>
      <c r="H41" s="386"/>
      <c r="I41" s="287">
        <f>SUM(I37:I40)</f>
        <v>0</v>
      </c>
      <c r="J41" s="289">
        <f>SUM(J37:J40)</f>
        <v>0</v>
      </c>
    </row>
    <row r="42" spans="2:14" ht="20.100000000000001" customHeight="1" x14ac:dyDescent="0.2">
      <c r="B42" s="341"/>
      <c r="C42" s="328"/>
      <c r="D42" s="328"/>
      <c r="E42" s="285"/>
      <c r="F42" s="296"/>
      <c r="G42" s="288"/>
      <c r="H42" s="289"/>
      <c r="I42" s="287"/>
      <c r="J42" s="289"/>
    </row>
    <row r="43" spans="2:14" ht="20.100000000000001" customHeight="1" x14ac:dyDescent="0.2">
      <c r="B43" s="332" t="s">
        <v>24</v>
      </c>
      <c r="C43" s="330"/>
      <c r="D43" s="330"/>
      <c r="E43" s="285"/>
      <c r="F43" s="323"/>
      <c r="G43" s="288"/>
      <c r="H43" s="289"/>
      <c r="I43" s="287"/>
      <c r="J43" s="289"/>
      <c r="N43" s="326"/>
    </row>
    <row r="44" spans="2:14" ht="20.100000000000001" customHeight="1" x14ac:dyDescent="0.2">
      <c r="B44" s="327"/>
      <c r="C44" s="328"/>
      <c r="D44" s="328"/>
      <c r="E44" s="285"/>
      <c r="F44" s="296"/>
      <c r="G44" s="288"/>
      <c r="H44" s="289"/>
      <c r="I44" s="287"/>
      <c r="J44" s="289"/>
    </row>
    <row r="45" spans="2:14" ht="20.100000000000001" customHeight="1" x14ac:dyDescent="0.2">
      <c r="B45" s="340" t="s">
        <v>217</v>
      </c>
      <c r="C45" s="328"/>
      <c r="D45" s="330" t="s">
        <v>261</v>
      </c>
      <c r="E45" s="285">
        <v>0</v>
      </c>
      <c r="F45" s="282">
        <v>0</v>
      </c>
      <c r="G45" s="288">
        <f>ROUND(E45*F45,2)</f>
        <v>0</v>
      </c>
      <c r="H45" s="289"/>
      <c r="I45" s="287">
        <f>G45</f>
        <v>0</v>
      </c>
      <c r="J45" s="289">
        <f>H45</f>
        <v>0</v>
      </c>
      <c r="N45" s="342"/>
    </row>
    <row r="46" spans="2:14" ht="20.100000000000001" customHeight="1" x14ac:dyDescent="0.2">
      <c r="B46" s="340" t="s">
        <v>29</v>
      </c>
      <c r="C46" s="328"/>
      <c r="D46" s="330" t="s">
        <v>261</v>
      </c>
      <c r="E46" s="285">
        <v>0</v>
      </c>
      <c r="F46" s="282">
        <v>0</v>
      </c>
      <c r="G46" s="288">
        <f>ROUND(E46*F46,0)</f>
        <v>0</v>
      </c>
      <c r="H46" s="289"/>
      <c r="I46" s="287">
        <f>G46</f>
        <v>0</v>
      </c>
      <c r="J46" s="289">
        <f>H46</f>
        <v>0</v>
      </c>
    </row>
    <row r="47" spans="2:14" ht="20.100000000000001" customHeight="1" x14ac:dyDescent="0.2">
      <c r="B47" s="329"/>
      <c r="C47" s="330"/>
      <c r="D47" s="330"/>
      <c r="E47" s="266"/>
      <c r="F47" s="282"/>
      <c r="G47" s="288"/>
      <c r="H47" s="289"/>
      <c r="I47" s="287"/>
      <c r="J47" s="289"/>
      <c r="N47" s="326">
        <f>N43-N45</f>
        <v>0</v>
      </c>
    </row>
    <row r="48" spans="2:14" ht="20.100000000000001" customHeight="1" x14ac:dyDescent="0.2">
      <c r="B48" s="332" t="s">
        <v>31</v>
      </c>
      <c r="C48" s="330"/>
      <c r="D48" s="330"/>
      <c r="E48" s="266"/>
      <c r="F48" s="282"/>
      <c r="G48" s="288">
        <f>SUM(G45:G47)</f>
        <v>0</v>
      </c>
      <c r="H48" s="289"/>
      <c r="I48" s="287">
        <f>SUM(I45:I47)</f>
        <v>0</v>
      </c>
      <c r="J48" s="289">
        <f>SUM(J45:J47)</f>
        <v>0</v>
      </c>
    </row>
    <row r="49" spans="2:10" ht="20.100000000000001" customHeight="1" thickBot="1" x14ac:dyDescent="0.25">
      <c r="B49" s="343"/>
      <c r="C49" s="344"/>
      <c r="D49" s="344"/>
      <c r="E49" s="283"/>
      <c r="F49" s="336"/>
      <c r="G49" s="290"/>
      <c r="H49" s="291"/>
      <c r="I49" s="337"/>
      <c r="J49" s="291"/>
    </row>
    <row r="50" spans="2:10" ht="20.100000000000001" customHeight="1" x14ac:dyDescent="0.2">
      <c r="B50" s="338"/>
      <c r="C50" s="301"/>
      <c r="D50" s="301"/>
      <c r="E50" s="266"/>
      <c r="F50" s="296"/>
      <c r="G50" s="288"/>
      <c r="H50" s="289"/>
      <c r="I50" s="287"/>
      <c r="J50" s="289"/>
    </row>
    <row r="51" spans="2:10" ht="20.100000000000001" customHeight="1" x14ac:dyDescent="0.2">
      <c r="B51" s="310" t="s">
        <v>32</v>
      </c>
      <c r="C51" s="294"/>
      <c r="D51" s="294"/>
      <c r="E51" s="339"/>
      <c r="F51" s="323"/>
      <c r="G51" s="299">
        <f>SUM(G52:G63)</f>
        <v>0</v>
      </c>
      <c r="H51" s="324"/>
      <c r="I51" s="325">
        <f>SUM(I52:I63)</f>
        <v>0</v>
      </c>
      <c r="J51" s="289">
        <f>SUM(J52:J63)</f>
        <v>0</v>
      </c>
    </row>
    <row r="52" spans="2:10" ht="20.100000000000001" customHeight="1" x14ac:dyDescent="0.2">
      <c r="B52" s="310" t="s">
        <v>33</v>
      </c>
      <c r="C52" s="328"/>
      <c r="D52" s="328"/>
      <c r="E52" s="266"/>
      <c r="F52" s="296"/>
      <c r="G52" s="288"/>
      <c r="H52" s="289"/>
      <c r="I52" s="287"/>
      <c r="J52" s="289"/>
    </row>
    <row r="53" spans="2:10" ht="20.100000000000001" customHeight="1" x14ac:dyDescent="0.2">
      <c r="B53" s="338"/>
      <c r="C53" s="301"/>
      <c r="D53" s="301"/>
      <c r="E53" s="266"/>
      <c r="F53" s="282"/>
      <c r="G53" s="288"/>
      <c r="H53" s="289"/>
      <c r="I53" s="287"/>
      <c r="J53" s="289"/>
    </row>
    <row r="54" spans="2:10" ht="20.100000000000001" customHeight="1" x14ac:dyDescent="0.2">
      <c r="B54" s="310" t="s">
        <v>34</v>
      </c>
      <c r="C54" s="345" t="s">
        <v>35</v>
      </c>
      <c r="D54" s="345" t="s">
        <v>36</v>
      </c>
      <c r="E54" s="285"/>
      <c r="F54" s="296"/>
      <c r="H54" s="288"/>
      <c r="I54" s="287"/>
      <c r="J54" s="289"/>
    </row>
    <row r="55" spans="2:10" ht="20.100000000000001" customHeight="1" x14ac:dyDescent="0.2">
      <c r="B55" s="338" t="s">
        <v>37</v>
      </c>
      <c r="C55" s="346"/>
      <c r="D55" s="301"/>
      <c r="E55" s="266">
        <v>0</v>
      </c>
      <c r="F55" s="282">
        <v>0</v>
      </c>
      <c r="G55" s="288">
        <f>ROUND(E55*F55,0)</f>
        <v>0</v>
      </c>
      <c r="H55" s="289"/>
      <c r="I55" s="287">
        <f>G55</f>
        <v>0</v>
      </c>
      <c r="J55" s="289"/>
    </row>
    <row r="56" spans="2:10" ht="20.100000000000001" customHeight="1" x14ac:dyDescent="0.2">
      <c r="B56" s="338" t="s">
        <v>38</v>
      </c>
      <c r="C56" s="346"/>
      <c r="D56" s="301"/>
      <c r="E56" s="266">
        <v>0</v>
      </c>
      <c r="F56" s="282">
        <f>0/99.2684</f>
        <v>0</v>
      </c>
      <c r="G56" s="288">
        <f>ROUND(E56*F56,2)</f>
        <v>0</v>
      </c>
      <c r="H56" s="289"/>
      <c r="I56" s="287">
        <f>G56</f>
        <v>0</v>
      </c>
      <c r="J56" s="289"/>
    </row>
    <row r="57" spans="2:10" ht="20.100000000000001" customHeight="1" x14ac:dyDescent="0.2">
      <c r="B57" s="338"/>
      <c r="C57" s="301"/>
      <c r="D57" s="301"/>
      <c r="E57" s="266"/>
      <c r="F57" s="282"/>
      <c r="G57" s="288"/>
      <c r="H57" s="289"/>
      <c r="I57" s="287"/>
      <c r="J57" s="289"/>
    </row>
    <row r="58" spans="2:10" ht="20.100000000000001" customHeight="1" x14ac:dyDescent="0.2">
      <c r="B58" s="310" t="s">
        <v>39</v>
      </c>
      <c r="C58" s="328"/>
      <c r="D58" s="328"/>
      <c r="E58" s="285"/>
      <c r="F58" s="296"/>
      <c r="G58" s="288"/>
      <c r="H58" s="289"/>
      <c r="I58" s="287"/>
      <c r="J58" s="289"/>
    </row>
    <row r="59" spans="2:10" ht="20.100000000000001" customHeight="1" x14ac:dyDescent="0.2">
      <c r="B59" s="338" t="s">
        <v>37</v>
      </c>
      <c r="C59" s="301"/>
      <c r="D59" s="301" t="s">
        <v>40</v>
      </c>
      <c r="E59" s="266">
        <f>E55*$D$55</f>
        <v>0</v>
      </c>
      <c r="F59" s="282"/>
      <c r="G59" s="288">
        <f>ROUND(E59*F59,0)</f>
        <v>0</v>
      </c>
      <c r="H59" s="289"/>
      <c r="I59" s="287">
        <f>G59</f>
        <v>0</v>
      </c>
      <c r="J59" s="289"/>
    </row>
    <row r="60" spans="2:10" ht="20.100000000000001" customHeight="1" x14ac:dyDescent="0.2">
      <c r="B60" s="338" t="s">
        <v>38</v>
      </c>
      <c r="C60" s="301"/>
      <c r="D60" s="301" t="s">
        <v>40</v>
      </c>
      <c r="E60" s="266">
        <v>0</v>
      </c>
      <c r="F60" s="282"/>
      <c r="G60" s="288">
        <f>ROUND(E60*F60,0)</f>
        <v>0</v>
      </c>
      <c r="H60" s="289"/>
      <c r="I60" s="287">
        <f>G60</f>
        <v>0</v>
      </c>
      <c r="J60" s="289"/>
    </row>
    <row r="61" spans="2:10" ht="20.100000000000001" customHeight="1" x14ac:dyDescent="0.2">
      <c r="B61" s="338"/>
      <c r="C61" s="301"/>
      <c r="D61" s="301"/>
      <c r="E61" s="266"/>
      <c r="F61" s="282"/>
      <c r="G61" s="288"/>
      <c r="H61" s="289"/>
      <c r="I61" s="287"/>
      <c r="J61" s="289"/>
    </row>
    <row r="62" spans="2:10" ht="20.100000000000001" customHeight="1" x14ac:dyDescent="0.2">
      <c r="B62" s="310" t="s">
        <v>41</v>
      </c>
      <c r="C62" s="328"/>
      <c r="D62" s="328"/>
      <c r="E62" s="285"/>
      <c r="F62" s="296"/>
      <c r="G62" s="288"/>
      <c r="H62" s="289"/>
      <c r="I62" s="287"/>
      <c r="J62" s="289"/>
    </row>
    <row r="63" spans="2:10" ht="20.100000000000001" customHeight="1" x14ac:dyDescent="0.2">
      <c r="B63" s="338" t="s">
        <v>42</v>
      </c>
      <c r="C63" s="301"/>
      <c r="D63" s="301" t="s">
        <v>43</v>
      </c>
      <c r="E63" s="266">
        <v>0</v>
      </c>
      <c r="F63" s="282">
        <v>0</v>
      </c>
      <c r="G63" s="288">
        <f>ROUND(E63*F63,0)</f>
        <v>0</v>
      </c>
      <c r="H63" s="289"/>
      <c r="I63" s="287">
        <v>0</v>
      </c>
      <c r="J63" s="289"/>
    </row>
    <row r="64" spans="2:10" ht="20.100000000000001" customHeight="1" thickBot="1" x14ac:dyDescent="0.25">
      <c r="B64" s="338"/>
      <c r="C64" s="301"/>
      <c r="D64" s="301"/>
      <c r="E64" s="266"/>
      <c r="F64" s="282"/>
      <c r="G64" s="288"/>
      <c r="H64" s="289"/>
      <c r="I64" s="287"/>
      <c r="J64" s="289"/>
    </row>
    <row r="65" spans="1:10" ht="20.100000000000001" customHeight="1" x14ac:dyDescent="0.2">
      <c r="B65" s="308"/>
      <c r="C65" s="309"/>
      <c r="D65" s="309"/>
      <c r="E65" s="347"/>
      <c r="F65" s="348"/>
      <c r="G65" s="349"/>
      <c r="H65" s="350"/>
      <c r="I65" s="351"/>
      <c r="J65" s="350"/>
    </row>
    <row r="66" spans="1:10" ht="20.100000000000001" customHeight="1" x14ac:dyDescent="0.2">
      <c r="B66" s="310" t="s">
        <v>218</v>
      </c>
      <c r="C66" s="294"/>
      <c r="D66" s="294"/>
      <c r="E66" s="339"/>
      <c r="F66" s="296"/>
      <c r="G66" s="288">
        <v>0</v>
      </c>
      <c r="H66" s="289"/>
      <c r="I66" s="325">
        <v>0</v>
      </c>
      <c r="J66" s="289"/>
    </row>
    <row r="67" spans="1:10" ht="20.100000000000001" customHeight="1" x14ac:dyDescent="0.2">
      <c r="B67" s="310" t="s">
        <v>219</v>
      </c>
      <c r="C67" s="301"/>
      <c r="D67" s="352"/>
      <c r="E67" s="266"/>
      <c r="F67" s="282"/>
      <c r="G67" s="288"/>
      <c r="H67" s="289"/>
      <c r="I67" s="287"/>
      <c r="J67" s="289"/>
    </row>
    <row r="68" spans="1:10" ht="20.100000000000001" customHeight="1" thickBot="1" x14ac:dyDescent="0.25">
      <c r="B68" s="334"/>
      <c r="C68" s="335"/>
      <c r="D68" s="335"/>
      <c r="E68" s="283"/>
      <c r="F68" s="284"/>
      <c r="G68" s="290"/>
      <c r="H68" s="291"/>
      <c r="I68" s="337"/>
      <c r="J68" s="291"/>
    </row>
    <row r="69" spans="1:10" ht="20.100000000000001" customHeight="1" x14ac:dyDescent="0.2">
      <c r="B69" s="308"/>
      <c r="C69" s="309"/>
      <c r="D69" s="309"/>
      <c r="E69" s="347"/>
      <c r="F69" s="348"/>
      <c r="G69" s="349"/>
      <c r="H69" s="350"/>
      <c r="I69" s="351"/>
      <c r="J69" s="350"/>
    </row>
    <row r="70" spans="1:10" ht="20.100000000000001" customHeight="1" x14ac:dyDescent="0.2">
      <c r="A70" s="353"/>
      <c r="B70" s="321" t="s">
        <v>220</v>
      </c>
      <c r="C70" s="294"/>
      <c r="D70" s="294"/>
      <c r="E70" s="339"/>
      <c r="F70" s="354"/>
      <c r="G70" s="355">
        <f>SUM(G71:G73)</f>
        <v>0</v>
      </c>
      <c r="H70" s="324"/>
      <c r="I70" s="356">
        <f>SUM(I71:I73)</f>
        <v>0</v>
      </c>
      <c r="J70" s="357">
        <f>SUM(J71:J73)</f>
        <v>0</v>
      </c>
    </row>
    <row r="71" spans="1:10" ht="20.100000000000001" customHeight="1" x14ac:dyDescent="0.2">
      <c r="A71" s="353"/>
      <c r="B71" s="358" t="s">
        <v>243</v>
      </c>
      <c r="C71" s="294"/>
      <c r="D71" s="359"/>
      <c r="E71" s="360">
        <v>0</v>
      </c>
      <c r="F71" s="361">
        <v>0</v>
      </c>
      <c r="G71" s="362">
        <f>ROUND(E71*F71,2)</f>
        <v>0</v>
      </c>
      <c r="H71" s="289"/>
      <c r="I71" s="287">
        <f t="shared" ref="I71:I73" si="2">G71</f>
        <v>0</v>
      </c>
      <c r="J71" s="289"/>
    </row>
    <row r="72" spans="1:10" ht="20.100000000000001" customHeight="1" x14ac:dyDescent="0.2">
      <c r="A72" s="353"/>
      <c r="B72" s="363" t="s">
        <v>247</v>
      </c>
      <c r="C72" s="294"/>
      <c r="D72" s="359"/>
      <c r="E72" s="360">
        <v>0</v>
      </c>
      <c r="F72" s="361">
        <v>0</v>
      </c>
      <c r="G72" s="362">
        <f>ROUND(E72*F72,2)</f>
        <v>0</v>
      </c>
      <c r="H72" s="289"/>
      <c r="I72" s="287">
        <f t="shared" si="2"/>
        <v>0</v>
      </c>
      <c r="J72" s="289"/>
    </row>
    <row r="73" spans="1:10" ht="20.100000000000001" customHeight="1" x14ac:dyDescent="0.2">
      <c r="A73" s="353"/>
      <c r="B73" s="363" t="s">
        <v>179</v>
      </c>
      <c r="C73" s="294"/>
      <c r="D73" s="359"/>
      <c r="E73" s="360">
        <v>0</v>
      </c>
      <c r="F73" s="361">
        <v>0</v>
      </c>
      <c r="G73" s="362">
        <f>ROUND(E73*F73,2)</f>
        <v>0</v>
      </c>
      <c r="H73" s="289"/>
      <c r="I73" s="287">
        <f t="shared" si="2"/>
        <v>0</v>
      </c>
      <c r="J73" s="289"/>
    </row>
    <row r="74" spans="1:10" ht="20.100000000000001" customHeight="1" thickBot="1" x14ac:dyDescent="0.25">
      <c r="B74" s="334"/>
      <c r="C74" s="335"/>
      <c r="D74" s="335"/>
      <c r="E74" s="283"/>
      <c r="F74" s="284"/>
      <c r="G74" s="290"/>
      <c r="H74" s="291"/>
      <c r="I74" s="337"/>
      <c r="J74" s="291"/>
    </row>
    <row r="75" spans="1:10" ht="20.100000000000001" customHeight="1" x14ac:dyDescent="0.2">
      <c r="B75" s="308"/>
      <c r="C75" s="309"/>
      <c r="D75" s="309"/>
      <c r="E75" s="347"/>
      <c r="F75" s="348"/>
      <c r="G75" s="349"/>
      <c r="H75" s="350"/>
      <c r="I75" s="351"/>
      <c r="J75" s="350"/>
    </row>
    <row r="76" spans="1:10" ht="20.100000000000001" customHeight="1" x14ac:dyDescent="0.2">
      <c r="B76" s="310" t="s">
        <v>221</v>
      </c>
      <c r="C76" s="294"/>
      <c r="D76" s="294"/>
      <c r="E76" s="339"/>
      <c r="F76" s="296"/>
      <c r="G76" s="288">
        <v>0</v>
      </c>
      <c r="H76" s="289"/>
      <c r="I76" s="325">
        <v>0</v>
      </c>
      <c r="J76" s="289"/>
    </row>
    <row r="77" spans="1:10" ht="20.100000000000001" customHeight="1" x14ac:dyDescent="0.2">
      <c r="B77" s="364" t="s">
        <v>222</v>
      </c>
      <c r="C77" s="301"/>
      <c r="D77" s="365"/>
      <c r="E77" s="266"/>
      <c r="F77" s="282"/>
      <c r="G77" s="288"/>
      <c r="H77" s="289"/>
      <c r="I77" s="287"/>
      <c r="J77" s="289"/>
    </row>
    <row r="78" spans="1:10" ht="20.100000000000001" customHeight="1" x14ac:dyDescent="0.2">
      <c r="B78" s="310" t="s">
        <v>223</v>
      </c>
      <c r="C78" s="366"/>
      <c r="D78" s="352"/>
      <c r="E78" s="285"/>
      <c r="F78" s="286"/>
      <c r="G78" s="288"/>
      <c r="H78" s="289"/>
      <c r="I78" s="287"/>
      <c r="J78" s="289"/>
    </row>
    <row r="79" spans="1:10" ht="20.100000000000001" customHeight="1" thickBot="1" x14ac:dyDescent="0.25">
      <c r="B79" s="367"/>
      <c r="C79" s="368"/>
      <c r="D79" s="368"/>
      <c r="E79" s="369"/>
      <c r="F79" s="336"/>
      <c r="G79" s="290"/>
      <c r="H79" s="291"/>
      <c r="I79" s="337"/>
      <c r="J79" s="291"/>
    </row>
    <row r="80" spans="1:10" ht="20.100000000000001" customHeight="1" x14ac:dyDescent="0.2">
      <c r="B80" s="315"/>
      <c r="C80" s="316"/>
      <c r="D80" s="316"/>
      <c r="E80" s="317"/>
      <c r="F80" s="318"/>
      <c r="G80" s="349"/>
      <c r="H80" s="350"/>
      <c r="I80" s="351"/>
      <c r="J80" s="350"/>
    </row>
    <row r="81" spans="2:10" ht="20.100000000000001" customHeight="1" x14ac:dyDescent="0.2">
      <c r="B81" s="310" t="s">
        <v>224</v>
      </c>
      <c r="C81" s="294"/>
      <c r="D81" s="294"/>
      <c r="E81" s="339"/>
      <c r="F81" s="296"/>
      <c r="G81" s="288">
        <v>0</v>
      </c>
      <c r="H81" s="289"/>
      <c r="I81" s="325">
        <v>0</v>
      </c>
      <c r="J81" s="289"/>
    </row>
    <row r="82" spans="2:10" ht="20.100000000000001" customHeight="1" x14ac:dyDescent="0.2">
      <c r="B82" s="310" t="s">
        <v>223</v>
      </c>
      <c r="C82" s="366"/>
      <c r="D82" s="366"/>
      <c r="E82" s="285"/>
      <c r="F82" s="286"/>
      <c r="G82" s="288"/>
      <c r="H82" s="289"/>
      <c r="I82" s="287"/>
      <c r="J82" s="289"/>
    </row>
    <row r="83" spans="2:10" ht="20.100000000000001" customHeight="1" thickBot="1" x14ac:dyDescent="0.25">
      <c r="B83" s="334"/>
      <c r="C83" s="335"/>
      <c r="D83" s="335"/>
      <c r="E83" s="283"/>
      <c r="F83" s="284"/>
      <c r="G83" s="290"/>
      <c r="H83" s="291"/>
      <c r="I83" s="337"/>
      <c r="J83" s="291"/>
    </row>
    <row r="84" spans="2:10" ht="20.100000000000001" customHeight="1" x14ac:dyDescent="0.2">
      <c r="B84" s="308"/>
      <c r="C84" s="309"/>
      <c r="D84" s="309"/>
      <c r="E84" s="347"/>
      <c r="F84" s="348"/>
      <c r="G84" s="349"/>
      <c r="H84" s="350"/>
      <c r="I84" s="351"/>
      <c r="J84" s="350"/>
    </row>
    <row r="85" spans="2:10" ht="20.100000000000001" customHeight="1" x14ac:dyDescent="0.2">
      <c r="B85" s="310" t="s">
        <v>44</v>
      </c>
      <c r="C85" s="294"/>
      <c r="D85" s="294"/>
      <c r="E85" s="339"/>
      <c r="F85" s="296"/>
      <c r="G85" s="299">
        <f>G99+G106</f>
        <v>0</v>
      </c>
      <c r="H85" s="289"/>
      <c r="I85" s="325">
        <f>I99+I106</f>
        <v>0</v>
      </c>
      <c r="J85" s="289"/>
    </row>
    <row r="86" spans="2:10" ht="20.100000000000001" customHeight="1" x14ac:dyDescent="0.2">
      <c r="B86" s="338"/>
      <c r="C86" s="366"/>
      <c r="D86" s="366"/>
      <c r="E86" s="285"/>
      <c r="F86" s="286"/>
      <c r="G86" s="288"/>
      <c r="H86" s="289"/>
      <c r="I86" s="287"/>
      <c r="J86" s="289"/>
    </row>
    <row r="87" spans="2:10" ht="20.100000000000001" customHeight="1" x14ac:dyDescent="0.2">
      <c r="B87" s="310" t="s">
        <v>45</v>
      </c>
      <c r="C87" s="366"/>
      <c r="D87" s="366"/>
      <c r="E87" s="285"/>
      <c r="F87" s="286"/>
      <c r="G87" s="288"/>
      <c r="H87" s="289"/>
      <c r="I87" s="287"/>
      <c r="J87" s="289"/>
    </row>
    <row r="88" spans="2:10" ht="20.100000000000001" customHeight="1" x14ac:dyDescent="0.2">
      <c r="B88" s="338"/>
      <c r="C88" s="366"/>
      <c r="D88" s="366"/>
      <c r="E88" s="285"/>
      <c r="F88" s="286"/>
      <c r="G88" s="288"/>
      <c r="H88" s="289"/>
      <c r="I88" s="287"/>
      <c r="J88" s="289"/>
    </row>
    <row r="89" spans="2:10" ht="20.100000000000001" customHeight="1" x14ac:dyDescent="0.2">
      <c r="B89" s="364" t="s">
        <v>46</v>
      </c>
      <c r="C89" s="301"/>
      <c r="D89" s="301"/>
      <c r="E89" s="266"/>
      <c r="F89" s="370"/>
      <c r="G89" s="288"/>
      <c r="H89" s="289"/>
      <c r="I89" s="287"/>
      <c r="J89" s="289"/>
    </row>
    <row r="90" spans="2:10" ht="20.100000000000001" customHeight="1" x14ac:dyDescent="0.2">
      <c r="B90" s="371" t="s">
        <v>47</v>
      </c>
      <c r="C90" s="301"/>
      <c r="D90" s="352" t="s">
        <v>48</v>
      </c>
      <c r="E90" s="266">
        <v>0</v>
      </c>
      <c r="F90" s="282">
        <v>0</v>
      </c>
      <c r="G90" s="288">
        <f>ROUND(E90*F90,2)</f>
        <v>0</v>
      </c>
      <c r="H90" s="289"/>
      <c r="I90" s="287">
        <f>G90</f>
        <v>0</v>
      </c>
      <c r="J90" s="289">
        <f>H90</f>
        <v>0</v>
      </c>
    </row>
    <row r="91" spans="2:10" ht="12.75" x14ac:dyDescent="0.2">
      <c r="B91" s="371" t="s">
        <v>49</v>
      </c>
      <c r="C91" s="301"/>
      <c r="D91" s="352" t="s">
        <v>48</v>
      </c>
      <c r="E91" s="266">
        <v>0</v>
      </c>
      <c r="F91" s="282">
        <v>0</v>
      </c>
      <c r="G91" s="288">
        <f t="shared" ref="G91:G97" si="3">ROUND(E91*F91,2)</f>
        <v>0</v>
      </c>
      <c r="H91" s="289"/>
      <c r="I91" s="287">
        <f t="shared" ref="I91:I97" si="4">G91</f>
        <v>0</v>
      </c>
      <c r="J91" s="289">
        <f t="shared" ref="J91:J97" si="5">H91</f>
        <v>0</v>
      </c>
    </row>
    <row r="92" spans="2:10" ht="20.100000000000001" customHeight="1" x14ac:dyDescent="0.2">
      <c r="B92" s="371" t="s">
        <v>50</v>
      </c>
      <c r="C92" s="301"/>
      <c r="D92" s="352" t="s">
        <v>48</v>
      </c>
      <c r="E92" s="266">
        <v>0</v>
      </c>
      <c r="F92" s="282">
        <v>0</v>
      </c>
      <c r="G92" s="288">
        <f t="shared" si="3"/>
        <v>0</v>
      </c>
      <c r="H92" s="289"/>
      <c r="I92" s="287">
        <f t="shared" si="4"/>
        <v>0</v>
      </c>
      <c r="J92" s="289">
        <f t="shared" si="5"/>
        <v>0</v>
      </c>
    </row>
    <row r="93" spans="2:10" ht="20.100000000000001" customHeight="1" x14ac:dyDescent="0.2">
      <c r="B93" s="371" t="s">
        <v>51</v>
      </c>
      <c r="C93" s="301"/>
      <c r="D93" s="352" t="s">
        <v>48</v>
      </c>
      <c r="E93" s="266">
        <v>0</v>
      </c>
      <c r="F93" s="282">
        <v>0</v>
      </c>
      <c r="G93" s="288">
        <f t="shared" si="3"/>
        <v>0</v>
      </c>
      <c r="H93" s="289"/>
      <c r="I93" s="287">
        <f t="shared" si="4"/>
        <v>0</v>
      </c>
      <c r="J93" s="289">
        <f t="shared" si="5"/>
        <v>0</v>
      </c>
    </row>
    <row r="94" spans="2:10" ht="20.100000000000001" customHeight="1" x14ac:dyDescent="0.2">
      <c r="B94" s="371" t="s">
        <v>52</v>
      </c>
      <c r="C94" s="301"/>
      <c r="D94" s="352" t="s">
        <v>48</v>
      </c>
      <c r="E94" s="266">
        <v>0</v>
      </c>
      <c r="F94" s="282">
        <v>0</v>
      </c>
      <c r="G94" s="288">
        <f t="shared" si="3"/>
        <v>0</v>
      </c>
      <c r="H94" s="289"/>
      <c r="I94" s="287">
        <f t="shared" si="4"/>
        <v>0</v>
      </c>
      <c r="J94" s="289">
        <f t="shared" si="5"/>
        <v>0</v>
      </c>
    </row>
    <row r="95" spans="2:10" ht="20.100000000000001" customHeight="1" x14ac:dyDescent="0.2">
      <c r="B95" s="371" t="s">
        <v>53</v>
      </c>
      <c r="C95" s="301"/>
      <c r="D95" s="352" t="s">
        <v>48</v>
      </c>
      <c r="E95" s="266">
        <v>0</v>
      </c>
      <c r="F95" s="282">
        <v>0</v>
      </c>
      <c r="G95" s="288">
        <f t="shared" si="3"/>
        <v>0</v>
      </c>
      <c r="H95" s="289"/>
      <c r="I95" s="287">
        <f t="shared" si="4"/>
        <v>0</v>
      </c>
      <c r="J95" s="289">
        <f t="shared" si="5"/>
        <v>0</v>
      </c>
    </row>
    <row r="96" spans="2:10" ht="20.100000000000001" customHeight="1" x14ac:dyDescent="0.2">
      <c r="B96" s="371" t="s">
        <v>54</v>
      </c>
      <c r="C96" s="301"/>
      <c r="D96" s="352" t="s">
        <v>55</v>
      </c>
      <c r="E96" s="266">
        <v>0</v>
      </c>
      <c r="F96" s="282">
        <v>0</v>
      </c>
      <c r="G96" s="288">
        <f t="shared" si="3"/>
        <v>0</v>
      </c>
      <c r="H96" s="289"/>
      <c r="I96" s="287">
        <f t="shared" si="4"/>
        <v>0</v>
      </c>
      <c r="J96" s="289">
        <f t="shared" si="5"/>
        <v>0</v>
      </c>
    </row>
    <row r="97" spans="1:11" ht="20.100000000000001" customHeight="1" x14ac:dyDescent="0.2">
      <c r="B97" s="371" t="s">
        <v>56</v>
      </c>
      <c r="C97" s="301"/>
      <c r="D97" s="352" t="s">
        <v>48</v>
      </c>
      <c r="E97" s="266">
        <v>0</v>
      </c>
      <c r="F97" s="282">
        <v>0</v>
      </c>
      <c r="G97" s="288">
        <f t="shared" si="3"/>
        <v>0</v>
      </c>
      <c r="H97" s="289"/>
      <c r="I97" s="287">
        <f t="shared" si="4"/>
        <v>0</v>
      </c>
      <c r="J97" s="289">
        <f t="shared" si="5"/>
        <v>0</v>
      </c>
    </row>
    <row r="98" spans="1:11" ht="20.100000000000001" customHeight="1" x14ac:dyDescent="0.2">
      <c r="B98" s="310"/>
      <c r="C98" s="294"/>
      <c r="D98" s="294"/>
      <c r="E98" s="339"/>
      <c r="F98" s="296"/>
      <c r="G98" s="288"/>
      <c r="H98" s="289"/>
      <c r="I98" s="287"/>
      <c r="J98" s="289"/>
    </row>
    <row r="99" spans="1:11" ht="20.100000000000001" customHeight="1" x14ac:dyDescent="0.2">
      <c r="B99" s="310" t="s">
        <v>57</v>
      </c>
      <c r="C99" s="294"/>
      <c r="D99" s="294"/>
      <c r="E99" s="339"/>
      <c r="F99" s="296"/>
      <c r="G99" s="288">
        <f>SUM(G89:G98)</f>
        <v>0</v>
      </c>
      <c r="H99" s="289">
        <f>SUM(H89:H98)</f>
        <v>0</v>
      </c>
      <c r="I99" s="287">
        <f>SUM(I89:I98)</f>
        <v>0</v>
      </c>
      <c r="J99" s="289">
        <f>SUM(J89:J98)</f>
        <v>0</v>
      </c>
    </row>
    <row r="100" spans="1:11" ht="20.100000000000001" customHeight="1" x14ac:dyDescent="0.2">
      <c r="B100" s="310"/>
      <c r="C100" s="294"/>
      <c r="D100" s="294"/>
      <c r="E100" s="339"/>
      <c r="F100" s="296"/>
      <c r="G100" s="288"/>
      <c r="H100" s="289"/>
      <c r="I100" s="287"/>
      <c r="J100" s="289"/>
    </row>
    <row r="101" spans="1:11" ht="20.100000000000001" customHeight="1" x14ac:dyDescent="0.2">
      <c r="A101" s="353"/>
      <c r="B101" s="321" t="s">
        <v>89</v>
      </c>
      <c r="C101" s="294"/>
      <c r="D101" s="294"/>
      <c r="E101" s="339"/>
      <c r="F101" s="296"/>
      <c r="G101" s="288"/>
      <c r="H101" s="289"/>
      <c r="I101" s="287"/>
      <c r="J101" s="289"/>
    </row>
    <row r="102" spans="1:11" ht="37.5" customHeight="1" x14ac:dyDescent="0.2">
      <c r="A102" s="353"/>
      <c r="B102" s="300" t="s">
        <v>236</v>
      </c>
      <c r="C102" s="294"/>
      <c r="D102" s="294"/>
      <c r="E102" s="266">
        <v>0</v>
      </c>
      <c r="F102" s="282">
        <v>0</v>
      </c>
      <c r="G102" s="288">
        <f>ROUND(E102*F102,0)</f>
        <v>0</v>
      </c>
      <c r="H102" s="289"/>
      <c r="I102" s="287">
        <f>G102</f>
        <v>0</v>
      </c>
      <c r="J102" s="289">
        <f t="shared" ref="J102:J105" si="6">H102</f>
        <v>0</v>
      </c>
    </row>
    <row r="103" spans="1:11" ht="51" customHeight="1" x14ac:dyDescent="0.2">
      <c r="A103" s="353"/>
      <c r="B103" s="372" t="s">
        <v>226</v>
      </c>
      <c r="C103" s="373"/>
      <c r="D103" s="373"/>
      <c r="E103" s="266">
        <v>1</v>
      </c>
      <c r="F103" s="374">
        <f>'Activities Breakdown Template'!G54</f>
        <v>0</v>
      </c>
      <c r="G103" s="288">
        <f>ROUND(E103*F103,2)</f>
        <v>0</v>
      </c>
      <c r="H103" s="375">
        <f>G103*0.15</f>
        <v>0</v>
      </c>
      <c r="I103" s="287">
        <f t="shared" ref="I103:I105" si="7">G103</f>
        <v>0</v>
      </c>
      <c r="J103" s="289">
        <f t="shared" si="6"/>
        <v>0</v>
      </c>
    </row>
    <row r="104" spans="1:11" ht="46.5" customHeight="1" x14ac:dyDescent="0.2">
      <c r="A104" s="353"/>
      <c r="B104" s="372" t="s">
        <v>227</v>
      </c>
      <c r="C104" s="294"/>
      <c r="D104" s="352"/>
      <c r="E104" s="266">
        <v>1</v>
      </c>
      <c r="F104" s="374">
        <f>'Activities Breakdown Template'!G94</f>
        <v>0</v>
      </c>
      <c r="G104" s="288">
        <f>ROUND(E104*F104,2)</f>
        <v>0</v>
      </c>
      <c r="H104" s="375">
        <f>G104*0.15</f>
        <v>0</v>
      </c>
      <c r="I104" s="287">
        <f t="shared" si="7"/>
        <v>0</v>
      </c>
      <c r="J104" s="289">
        <f t="shared" si="6"/>
        <v>0</v>
      </c>
    </row>
    <row r="105" spans="1:11" ht="42.75" customHeight="1" x14ac:dyDescent="0.25">
      <c r="A105" s="353"/>
      <c r="B105" s="376" t="s">
        <v>228</v>
      </c>
      <c r="C105" s="294"/>
      <c r="D105" s="352"/>
      <c r="E105" s="266">
        <v>1</v>
      </c>
      <c r="F105" s="282">
        <v>0</v>
      </c>
      <c r="G105" s="288">
        <f t="shared" ref="G105" si="8">ROUND(E105*F105,0)</f>
        <v>0</v>
      </c>
      <c r="H105" s="289"/>
      <c r="I105" s="287">
        <f t="shared" si="7"/>
        <v>0</v>
      </c>
      <c r="J105" s="289">
        <f t="shared" si="6"/>
        <v>0</v>
      </c>
    </row>
    <row r="106" spans="1:11" ht="33.75" customHeight="1" x14ac:dyDescent="0.2">
      <c r="B106" s="310" t="s">
        <v>87</v>
      </c>
      <c r="C106" s="294"/>
      <c r="D106" s="294"/>
      <c r="E106" s="339"/>
      <c r="F106" s="296"/>
      <c r="G106" s="288">
        <f>SUM(G102:G105)</f>
        <v>0</v>
      </c>
      <c r="H106" s="289">
        <f>SUM(H102:H105)</f>
        <v>0</v>
      </c>
      <c r="I106" s="287">
        <f>SUM(I102:I105)</f>
        <v>0</v>
      </c>
      <c r="J106" s="289">
        <f>SUM(J102:J105)</f>
        <v>0</v>
      </c>
      <c r="K106" s="326"/>
    </row>
    <row r="107" spans="1:11" ht="20.100000000000001" customHeight="1" thickBot="1" x14ac:dyDescent="0.25">
      <c r="B107" s="377"/>
      <c r="C107" s="378"/>
      <c r="D107" s="378"/>
      <c r="E107" s="379"/>
      <c r="F107" s="380"/>
      <c r="G107" s="290"/>
      <c r="H107" s="291"/>
      <c r="I107" s="337"/>
      <c r="J107" s="291"/>
    </row>
    <row r="108" spans="1:11" ht="20.100000000000001" customHeight="1" x14ac:dyDescent="0.2">
      <c r="B108" s="381"/>
      <c r="C108" s="382"/>
      <c r="D108" s="382"/>
      <c r="E108" s="383"/>
      <c r="F108" s="384"/>
      <c r="G108" s="349"/>
      <c r="H108" s="350"/>
      <c r="I108" s="351"/>
      <c r="J108" s="350"/>
    </row>
    <row r="109" spans="1:11" ht="20.100000000000001" customHeight="1" x14ac:dyDescent="0.2">
      <c r="B109" s="310" t="s">
        <v>88</v>
      </c>
      <c r="C109" s="321"/>
      <c r="D109" s="321"/>
      <c r="E109" s="285"/>
      <c r="F109" s="286"/>
      <c r="G109" s="299">
        <f>G85+G81+G76+G70+G51+G35+G12</f>
        <v>0</v>
      </c>
      <c r="H109" s="299">
        <f>H12+H35+H51+H70+H85+H106</f>
        <v>0</v>
      </c>
      <c r="I109" s="325">
        <f>I85+I81+I76+I70+I51+I35+I12</f>
        <v>0</v>
      </c>
      <c r="J109" s="324">
        <f>J12+J35+J51+J70+J85+J106</f>
        <v>0</v>
      </c>
    </row>
    <row r="110" spans="1:11" ht="20.100000000000001" customHeight="1" thickBot="1" x14ac:dyDescent="0.25">
      <c r="B110" s="367"/>
      <c r="C110" s="385"/>
      <c r="D110" s="385"/>
      <c r="E110" s="379"/>
      <c r="F110" s="378"/>
      <c r="G110" s="290"/>
      <c r="H110" s="291"/>
      <c r="I110" s="337"/>
      <c r="J110" s="291"/>
    </row>
    <row r="111" spans="1:11" ht="20.100000000000001" customHeight="1" x14ac:dyDescent="0.2">
      <c r="B111" s="272"/>
      <c r="C111" s="273"/>
      <c r="D111" s="273"/>
      <c r="E111" s="274"/>
      <c r="F111" s="273"/>
      <c r="G111" s="275"/>
      <c r="H111" s="273"/>
      <c r="I111" s="276"/>
      <c r="J111" s="277"/>
    </row>
    <row r="112" spans="1:11" ht="20.100000000000001" customHeight="1" x14ac:dyDescent="0.2">
      <c r="B112" s="272"/>
      <c r="C112" s="273"/>
      <c r="D112" s="273"/>
      <c r="E112" s="274"/>
      <c r="F112" s="273"/>
      <c r="G112" s="273"/>
      <c r="H112" s="273"/>
      <c r="I112" s="278"/>
      <c r="J112" s="279"/>
    </row>
    <row r="113" spans="2:10" ht="20.100000000000001" customHeight="1" x14ac:dyDescent="0.2">
      <c r="B113" s="272"/>
      <c r="C113" s="273"/>
      <c r="D113" s="273"/>
      <c r="E113" s="274"/>
      <c r="F113" s="273"/>
      <c r="G113" s="274"/>
      <c r="H113" s="273"/>
      <c r="I113" s="278"/>
      <c r="J113" s="273"/>
    </row>
    <row r="114" spans="2:10" ht="20.100000000000001" customHeight="1" x14ac:dyDescent="0.2">
      <c r="B114" s="272"/>
      <c r="C114" s="273"/>
      <c r="D114" s="273"/>
      <c r="E114" s="274"/>
      <c r="F114" s="273"/>
      <c r="G114" s="273"/>
      <c r="H114" s="273"/>
      <c r="I114" s="280"/>
      <c r="J114" s="273"/>
    </row>
  </sheetData>
  <mergeCells count="2">
    <mergeCell ref="I9:J9"/>
    <mergeCell ref="E9:H9"/>
  </mergeCells>
  <pageMargins left="0.7" right="0.7" top="0.75" bottom="0.75" header="0.3" footer="0.3"/>
  <pageSetup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30" zoomScaleNormal="130" workbookViewId="0">
      <selection activeCell="A30" sqref="A30:XFD31"/>
    </sheetView>
  </sheetViews>
  <sheetFormatPr defaultRowHeight="12.75" x14ac:dyDescent="0.2"/>
  <cols>
    <col min="1" max="1" width="41" customWidth="1"/>
  </cols>
  <sheetData>
    <row r="1" spans="1:1" x14ac:dyDescent="0.2">
      <c r="A1" s="29" t="s">
        <v>59</v>
      </c>
    </row>
    <row r="2" spans="1:1" x14ac:dyDescent="0.2">
      <c r="A2" s="30" t="s">
        <v>60</v>
      </c>
    </row>
    <row r="3" spans="1:1" x14ac:dyDescent="0.2">
      <c r="A3" s="24"/>
    </row>
    <row r="4" spans="1:1" x14ac:dyDescent="0.2">
      <c r="A4" s="31" t="s">
        <v>61</v>
      </c>
    </row>
    <row r="5" spans="1:1" x14ac:dyDescent="0.2">
      <c r="A5" s="31" t="s">
        <v>62</v>
      </c>
    </row>
    <row r="6" spans="1:1" x14ac:dyDescent="0.2">
      <c r="A6" s="31" t="s">
        <v>63</v>
      </c>
    </row>
    <row r="7" spans="1:1" x14ac:dyDescent="0.2">
      <c r="A7" s="31" t="s">
        <v>64</v>
      </c>
    </row>
    <row r="8" spans="1:1" x14ac:dyDescent="0.2">
      <c r="A8" s="31" t="s">
        <v>65</v>
      </c>
    </row>
    <row r="9" spans="1:1" x14ac:dyDescent="0.2">
      <c r="A9" s="31" t="s">
        <v>66</v>
      </c>
    </row>
    <row r="10" spans="1:1" x14ac:dyDescent="0.2">
      <c r="A10" s="31" t="s">
        <v>68</v>
      </c>
    </row>
    <row r="11" spans="1:1" x14ac:dyDescent="0.2">
      <c r="A11" s="31" t="s">
        <v>69</v>
      </c>
    </row>
    <row r="12" spans="1:1" x14ac:dyDescent="0.2">
      <c r="A12" s="25" t="s">
        <v>71</v>
      </c>
    </row>
    <row r="13" spans="1:1" x14ac:dyDescent="0.2">
      <c r="A13" s="31" t="s">
        <v>72</v>
      </c>
    </row>
    <row r="14" spans="1:1" x14ac:dyDescent="0.2">
      <c r="A14" s="31" t="s">
        <v>74</v>
      </c>
    </row>
    <row r="15" spans="1:1" x14ac:dyDescent="0.2">
      <c r="A15" s="32" t="s">
        <v>75</v>
      </c>
    </row>
    <row r="16" spans="1:1" x14ac:dyDescent="0.2">
      <c r="A16" s="31" t="s">
        <v>76</v>
      </c>
    </row>
    <row r="17" spans="1:1" x14ac:dyDescent="0.2">
      <c r="A17" s="31" t="s">
        <v>77</v>
      </c>
    </row>
    <row r="18" spans="1:1" x14ac:dyDescent="0.2">
      <c r="A18" s="32" t="s">
        <v>78</v>
      </c>
    </row>
    <row r="19" spans="1:1" x14ac:dyDescent="0.2">
      <c r="A19" s="31" t="s">
        <v>79</v>
      </c>
    </row>
    <row r="20" spans="1:1" x14ac:dyDescent="0.2">
      <c r="A20" s="31" t="s">
        <v>80</v>
      </c>
    </row>
    <row r="21" spans="1:1" x14ac:dyDescent="0.2">
      <c r="A21" s="31"/>
    </row>
    <row r="22" spans="1:1" x14ac:dyDescent="0.2">
      <c r="A22" s="30" t="s">
        <v>81</v>
      </c>
    </row>
    <row r="23" spans="1:1" x14ac:dyDescent="0.2">
      <c r="A23" s="32" t="s">
        <v>82</v>
      </c>
    </row>
    <row r="24" spans="1:1" x14ac:dyDescent="0.2">
      <c r="A24" s="31" t="s">
        <v>83</v>
      </c>
    </row>
    <row r="25" spans="1:1" x14ac:dyDescent="0.2">
      <c r="A25" s="25" t="s">
        <v>84</v>
      </c>
    </row>
    <row r="26" spans="1:1" x14ac:dyDescent="0.2">
      <c r="A26" s="25" t="s">
        <v>85</v>
      </c>
    </row>
    <row r="27" spans="1:1" x14ac:dyDescent="0.2">
      <c r="A27" s="29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="82" zoomScaleNormal="82" workbookViewId="0">
      <selection activeCell="E5" sqref="E5"/>
    </sheetView>
  </sheetViews>
  <sheetFormatPr defaultColWidth="12.7109375" defaultRowHeight="12" x14ac:dyDescent="0.2"/>
  <cols>
    <col min="1" max="1" width="60" style="2" customWidth="1"/>
    <col min="2" max="2" width="9.85546875" style="2" customWidth="1"/>
    <col min="3" max="3" width="14.5703125" style="2" customWidth="1"/>
    <col min="4" max="4" width="10.140625" style="143" bestFit="1" customWidth="1"/>
    <col min="5" max="5" width="11.5703125" style="143" customWidth="1"/>
    <col min="6" max="6" width="15" style="143" customWidth="1"/>
    <col min="7" max="7" width="12.42578125" style="143" hidden="1" customWidth="1"/>
    <col min="8" max="8" width="8.7109375" style="143" customWidth="1"/>
    <col min="9" max="9" width="10.7109375" style="143" customWidth="1"/>
    <col min="10" max="10" width="16.85546875" style="143" customWidth="1"/>
    <col min="11" max="11" width="8.140625" style="143" hidden="1" customWidth="1"/>
    <col min="12" max="12" width="8.140625" style="143" bestFit="1" customWidth="1"/>
    <col min="13" max="13" width="10.5703125" style="143" customWidth="1"/>
    <col min="14" max="14" width="13.42578125" style="143" customWidth="1"/>
    <col min="15" max="15" width="3" style="143" customWidth="1"/>
    <col min="16" max="16" width="8.140625" style="143" bestFit="1" customWidth="1"/>
    <col min="17" max="17" width="9.42578125" style="143" customWidth="1"/>
    <col min="18" max="18" width="16.5703125" style="143" customWidth="1"/>
    <col min="19" max="19" width="8.140625" style="143" hidden="1" customWidth="1"/>
    <col min="20" max="20" width="8.140625" style="143" bestFit="1" customWidth="1"/>
    <col min="21" max="21" width="9.42578125" style="143" customWidth="1"/>
    <col min="22" max="22" width="13.140625" style="143" customWidth="1"/>
    <col min="23" max="23" width="10.7109375" style="143" hidden="1" customWidth="1"/>
    <col min="24" max="24" width="17.5703125" style="143" customWidth="1"/>
    <col min="25" max="25" width="11.85546875" style="2" hidden="1" customWidth="1"/>
    <col min="26" max="26" width="15.28515625" style="2" customWidth="1"/>
    <col min="27" max="253" width="12.7109375" style="2"/>
    <col min="254" max="254" width="41.42578125" style="2" customWidth="1"/>
    <col min="255" max="255" width="9.85546875" style="2" customWidth="1"/>
    <col min="256" max="256" width="23" style="2" customWidth="1"/>
    <col min="257" max="257" width="8.7109375" style="2" customWidth="1"/>
    <col min="258" max="258" width="15" style="2" customWidth="1"/>
    <col min="259" max="259" width="13.85546875" style="2" customWidth="1"/>
    <col min="260" max="260" width="12.42578125" style="2" customWidth="1"/>
    <col min="261" max="261" width="8.7109375" style="2" customWidth="1"/>
    <col min="262" max="262" width="12" style="2" customWidth="1"/>
    <col min="263" max="263" width="17.140625" style="2" customWidth="1"/>
    <col min="264" max="264" width="8.140625" style="2" customWidth="1"/>
    <col min="265" max="265" width="8.7109375" style="2" customWidth="1"/>
    <col min="266" max="266" width="10.5703125" style="2" customWidth="1"/>
    <col min="267" max="267" width="13.5703125" style="2" customWidth="1"/>
    <col min="268" max="268" width="8.140625" style="2" customWidth="1"/>
    <col min="269" max="269" width="8.7109375" style="2" customWidth="1"/>
    <col min="270" max="270" width="9.42578125" style="2" customWidth="1"/>
    <col min="271" max="271" width="14" style="2" customWidth="1"/>
    <col min="272" max="272" width="8.140625" style="2" customWidth="1"/>
    <col min="273" max="273" width="8.7109375" style="2" customWidth="1"/>
    <col min="274" max="274" width="9.42578125" style="2" customWidth="1"/>
    <col min="275" max="275" width="15.28515625" style="2" customWidth="1"/>
    <col min="276" max="276" width="10.7109375" style="2" customWidth="1"/>
    <col min="277" max="277" width="14" style="2" customWidth="1"/>
    <col min="278" max="278" width="11.85546875" style="2" customWidth="1"/>
    <col min="279" max="279" width="10.28515625" style="2" customWidth="1"/>
    <col min="280" max="280" width="10.42578125" style="2" customWidth="1"/>
    <col min="281" max="509" width="12.7109375" style="2"/>
    <col min="510" max="510" width="41.42578125" style="2" customWidth="1"/>
    <col min="511" max="511" width="9.85546875" style="2" customWidth="1"/>
    <col min="512" max="512" width="23" style="2" customWidth="1"/>
    <col min="513" max="513" width="8.7109375" style="2" customWidth="1"/>
    <col min="514" max="514" width="15" style="2" customWidth="1"/>
    <col min="515" max="515" width="13.85546875" style="2" customWidth="1"/>
    <col min="516" max="516" width="12.42578125" style="2" customWidth="1"/>
    <col min="517" max="517" width="8.7109375" style="2" customWidth="1"/>
    <col min="518" max="518" width="12" style="2" customWidth="1"/>
    <col min="519" max="519" width="17.140625" style="2" customWidth="1"/>
    <col min="520" max="520" width="8.140625" style="2" customWidth="1"/>
    <col min="521" max="521" width="8.7109375" style="2" customWidth="1"/>
    <col min="522" max="522" width="10.5703125" style="2" customWidth="1"/>
    <col min="523" max="523" width="13.5703125" style="2" customWidth="1"/>
    <col min="524" max="524" width="8.140625" style="2" customWidth="1"/>
    <col min="525" max="525" width="8.7109375" style="2" customWidth="1"/>
    <col min="526" max="526" width="9.42578125" style="2" customWidth="1"/>
    <col min="527" max="527" width="14" style="2" customWidth="1"/>
    <col min="528" max="528" width="8.140625" style="2" customWidth="1"/>
    <col min="529" max="529" width="8.7109375" style="2" customWidth="1"/>
    <col min="530" max="530" width="9.42578125" style="2" customWidth="1"/>
    <col min="531" max="531" width="15.28515625" style="2" customWidth="1"/>
    <col min="532" max="532" width="10.7109375" style="2" customWidth="1"/>
    <col min="533" max="533" width="14" style="2" customWidth="1"/>
    <col min="534" max="534" width="11.85546875" style="2" customWidth="1"/>
    <col min="535" max="535" width="10.28515625" style="2" customWidth="1"/>
    <col min="536" max="536" width="10.42578125" style="2" customWidth="1"/>
    <col min="537" max="765" width="12.7109375" style="2"/>
    <col min="766" max="766" width="41.42578125" style="2" customWidth="1"/>
    <col min="767" max="767" width="9.85546875" style="2" customWidth="1"/>
    <col min="768" max="768" width="23" style="2" customWidth="1"/>
    <col min="769" max="769" width="8.7109375" style="2" customWidth="1"/>
    <col min="770" max="770" width="15" style="2" customWidth="1"/>
    <col min="771" max="771" width="13.85546875" style="2" customWidth="1"/>
    <col min="772" max="772" width="12.42578125" style="2" customWidth="1"/>
    <col min="773" max="773" width="8.7109375" style="2" customWidth="1"/>
    <col min="774" max="774" width="12" style="2" customWidth="1"/>
    <col min="775" max="775" width="17.140625" style="2" customWidth="1"/>
    <col min="776" max="776" width="8.140625" style="2" customWidth="1"/>
    <col min="777" max="777" width="8.7109375" style="2" customWidth="1"/>
    <col min="778" max="778" width="10.5703125" style="2" customWidth="1"/>
    <col min="779" max="779" width="13.5703125" style="2" customWidth="1"/>
    <col min="780" max="780" width="8.140625" style="2" customWidth="1"/>
    <col min="781" max="781" width="8.7109375" style="2" customWidth="1"/>
    <col min="782" max="782" width="9.42578125" style="2" customWidth="1"/>
    <col min="783" max="783" width="14" style="2" customWidth="1"/>
    <col min="784" max="784" width="8.140625" style="2" customWidth="1"/>
    <col min="785" max="785" width="8.7109375" style="2" customWidth="1"/>
    <col min="786" max="786" width="9.42578125" style="2" customWidth="1"/>
    <col min="787" max="787" width="15.28515625" style="2" customWidth="1"/>
    <col min="788" max="788" width="10.7109375" style="2" customWidth="1"/>
    <col min="789" max="789" width="14" style="2" customWidth="1"/>
    <col min="790" max="790" width="11.85546875" style="2" customWidth="1"/>
    <col min="791" max="791" width="10.28515625" style="2" customWidth="1"/>
    <col min="792" max="792" width="10.42578125" style="2" customWidth="1"/>
    <col min="793" max="1021" width="12.7109375" style="2"/>
    <col min="1022" max="1022" width="41.42578125" style="2" customWidth="1"/>
    <col min="1023" max="1023" width="9.85546875" style="2" customWidth="1"/>
    <col min="1024" max="1024" width="23" style="2" customWidth="1"/>
    <col min="1025" max="1025" width="8.7109375" style="2" customWidth="1"/>
    <col min="1026" max="1026" width="15" style="2" customWidth="1"/>
    <col min="1027" max="1027" width="13.85546875" style="2" customWidth="1"/>
    <col min="1028" max="1028" width="12.42578125" style="2" customWidth="1"/>
    <col min="1029" max="1029" width="8.7109375" style="2" customWidth="1"/>
    <col min="1030" max="1030" width="12" style="2" customWidth="1"/>
    <col min="1031" max="1031" width="17.140625" style="2" customWidth="1"/>
    <col min="1032" max="1032" width="8.140625" style="2" customWidth="1"/>
    <col min="1033" max="1033" width="8.7109375" style="2" customWidth="1"/>
    <col min="1034" max="1034" width="10.5703125" style="2" customWidth="1"/>
    <col min="1035" max="1035" width="13.5703125" style="2" customWidth="1"/>
    <col min="1036" max="1036" width="8.140625" style="2" customWidth="1"/>
    <col min="1037" max="1037" width="8.7109375" style="2" customWidth="1"/>
    <col min="1038" max="1038" width="9.42578125" style="2" customWidth="1"/>
    <col min="1039" max="1039" width="14" style="2" customWidth="1"/>
    <col min="1040" max="1040" width="8.140625" style="2" customWidth="1"/>
    <col min="1041" max="1041" width="8.7109375" style="2" customWidth="1"/>
    <col min="1042" max="1042" width="9.42578125" style="2" customWidth="1"/>
    <col min="1043" max="1043" width="15.28515625" style="2" customWidth="1"/>
    <col min="1044" max="1044" width="10.7109375" style="2" customWidth="1"/>
    <col min="1045" max="1045" width="14" style="2" customWidth="1"/>
    <col min="1046" max="1046" width="11.85546875" style="2" customWidth="1"/>
    <col min="1047" max="1047" width="10.28515625" style="2" customWidth="1"/>
    <col min="1048" max="1048" width="10.42578125" style="2" customWidth="1"/>
    <col min="1049" max="1277" width="12.7109375" style="2"/>
    <col min="1278" max="1278" width="41.42578125" style="2" customWidth="1"/>
    <col min="1279" max="1279" width="9.85546875" style="2" customWidth="1"/>
    <col min="1280" max="1280" width="23" style="2" customWidth="1"/>
    <col min="1281" max="1281" width="8.7109375" style="2" customWidth="1"/>
    <col min="1282" max="1282" width="15" style="2" customWidth="1"/>
    <col min="1283" max="1283" width="13.85546875" style="2" customWidth="1"/>
    <col min="1284" max="1284" width="12.42578125" style="2" customWidth="1"/>
    <col min="1285" max="1285" width="8.7109375" style="2" customWidth="1"/>
    <col min="1286" max="1286" width="12" style="2" customWidth="1"/>
    <col min="1287" max="1287" width="17.140625" style="2" customWidth="1"/>
    <col min="1288" max="1288" width="8.140625" style="2" customWidth="1"/>
    <col min="1289" max="1289" width="8.7109375" style="2" customWidth="1"/>
    <col min="1290" max="1290" width="10.5703125" style="2" customWidth="1"/>
    <col min="1291" max="1291" width="13.5703125" style="2" customWidth="1"/>
    <col min="1292" max="1292" width="8.140625" style="2" customWidth="1"/>
    <col min="1293" max="1293" width="8.7109375" style="2" customWidth="1"/>
    <col min="1294" max="1294" width="9.42578125" style="2" customWidth="1"/>
    <col min="1295" max="1295" width="14" style="2" customWidth="1"/>
    <col min="1296" max="1296" width="8.140625" style="2" customWidth="1"/>
    <col min="1297" max="1297" width="8.7109375" style="2" customWidth="1"/>
    <col min="1298" max="1298" width="9.42578125" style="2" customWidth="1"/>
    <col min="1299" max="1299" width="15.28515625" style="2" customWidth="1"/>
    <col min="1300" max="1300" width="10.7109375" style="2" customWidth="1"/>
    <col min="1301" max="1301" width="14" style="2" customWidth="1"/>
    <col min="1302" max="1302" width="11.85546875" style="2" customWidth="1"/>
    <col min="1303" max="1303" width="10.28515625" style="2" customWidth="1"/>
    <col min="1304" max="1304" width="10.42578125" style="2" customWidth="1"/>
    <col min="1305" max="1533" width="12.7109375" style="2"/>
    <col min="1534" max="1534" width="41.42578125" style="2" customWidth="1"/>
    <col min="1535" max="1535" width="9.85546875" style="2" customWidth="1"/>
    <col min="1536" max="1536" width="23" style="2" customWidth="1"/>
    <col min="1537" max="1537" width="8.7109375" style="2" customWidth="1"/>
    <col min="1538" max="1538" width="15" style="2" customWidth="1"/>
    <col min="1539" max="1539" width="13.85546875" style="2" customWidth="1"/>
    <col min="1540" max="1540" width="12.42578125" style="2" customWidth="1"/>
    <col min="1541" max="1541" width="8.7109375" style="2" customWidth="1"/>
    <col min="1542" max="1542" width="12" style="2" customWidth="1"/>
    <col min="1543" max="1543" width="17.140625" style="2" customWidth="1"/>
    <col min="1544" max="1544" width="8.140625" style="2" customWidth="1"/>
    <col min="1545" max="1545" width="8.7109375" style="2" customWidth="1"/>
    <col min="1546" max="1546" width="10.5703125" style="2" customWidth="1"/>
    <col min="1547" max="1547" width="13.5703125" style="2" customWidth="1"/>
    <col min="1548" max="1548" width="8.140625" style="2" customWidth="1"/>
    <col min="1549" max="1549" width="8.7109375" style="2" customWidth="1"/>
    <col min="1550" max="1550" width="9.42578125" style="2" customWidth="1"/>
    <col min="1551" max="1551" width="14" style="2" customWidth="1"/>
    <col min="1552" max="1552" width="8.140625" style="2" customWidth="1"/>
    <col min="1553" max="1553" width="8.7109375" style="2" customWidth="1"/>
    <col min="1554" max="1554" width="9.42578125" style="2" customWidth="1"/>
    <col min="1555" max="1555" width="15.28515625" style="2" customWidth="1"/>
    <col min="1556" max="1556" width="10.7109375" style="2" customWidth="1"/>
    <col min="1557" max="1557" width="14" style="2" customWidth="1"/>
    <col min="1558" max="1558" width="11.85546875" style="2" customWidth="1"/>
    <col min="1559" max="1559" width="10.28515625" style="2" customWidth="1"/>
    <col min="1560" max="1560" width="10.42578125" style="2" customWidth="1"/>
    <col min="1561" max="1789" width="12.7109375" style="2"/>
    <col min="1790" max="1790" width="41.42578125" style="2" customWidth="1"/>
    <col min="1791" max="1791" width="9.85546875" style="2" customWidth="1"/>
    <col min="1792" max="1792" width="23" style="2" customWidth="1"/>
    <col min="1793" max="1793" width="8.7109375" style="2" customWidth="1"/>
    <col min="1794" max="1794" width="15" style="2" customWidth="1"/>
    <col min="1795" max="1795" width="13.85546875" style="2" customWidth="1"/>
    <col min="1796" max="1796" width="12.42578125" style="2" customWidth="1"/>
    <col min="1797" max="1797" width="8.7109375" style="2" customWidth="1"/>
    <col min="1798" max="1798" width="12" style="2" customWidth="1"/>
    <col min="1799" max="1799" width="17.140625" style="2" customWidth="1"/>
    <col min="1800" max="1800" width="8.140625" style="2" customWidth="1"/>
    <col min="1801" max="1801" width="8.7109375" style="2" customWidth="1"/>
    <col min="1802" max="1802" width="10.5703125" style="2" customWidth="1"/>
    <col min="1803" max="1803" width="13.5703125" style="2" customWidth="1"/>
    <col min="1804" max="1804" width="8.140625" style="2" customWidth="1"/>
    <col min="1805" max="1805" width="8.7109375" style="2" customWidth="1"/>
    <col min="1806" max="1806" width="9.42578125" style="2" customWidth="1"/>
    <col min="1807" max="1807" width="14" style="2" customWidth="1"/>
    <col min="1808" max="1808" width="8.140625" style="2" customWidth="1"/>
    <col min="1809" max="1809" width="8.7109375" style="2" customWidth="1"/>
    <col min="1810" max="1810" width="9.42578125" style="2" customWidth="1"/>
    <col min="1811" max="1811" width="15.28515625" style="2" customWidth="1"/>
    <col min="1812" max="1812" width="10.7109375" style="2" customWidth="1"/>
    <col min="1813" max="1813" width="14" style="2" customWidth="1"/>
    <col min="1814" max="1814" width="11.85546875" style="2" customWidth="1"/>
    <col min="1815" max="1815" width="10.28515625" style="2" customWidth="1"/>
    <col min="1816" max="1816" width="10.42578125" style="2" customWidth="1"/>
    <col min="1817" max="2045" width="12.7109375" style="2"/>
    <col min="2046" max="2046" width="41.42578125" style="2" customWidth="1"/>
    <col min="2047" max="2047" width="9.85546875" style="2" customWidth="1"/>
    <col min="2048" max="2048" width="23" style="2" customWidth="1"/>
    <col min="2049" max="2049" width="8.7109375" style="2" customWidth="1"/>
    <col min="2050" max="2050" width="15" style="2" customWidth="1"/>
    <col min="2051" max="2051" width="13.85546875" style="2" customWidth="1"/>
    <col min="2052" max="2052" width="12.42578125" style="2" customWidth="1"/>
    <col min="2053" max="2053" width="8.7109375" style="2" customWidth="1"/>
    <col min="2054" max="2054" width="12" style="2" customWidth="1"/>
    <col min="2055" max="2055" width="17.140625" style="2" customWidth="1"/>
    <col min="2056" max="2056" width="8.140625" style="2" customWidth="1"/>
    <col min="2057" max="2057" width="8.7109375" style="2" customWidth="1"/>
    <col min="2058" max="2058" width="10.5703125" style="2" customWidth="1"/>
    <col min="2059" max="2059" width="13.5703125" style="2" customWidth="1"/>
    <col min="2060" max="2060" width="8.140625" style="2" customWidth="1"/>
    <col min="2061" max="2061" width="8.7109375" style="2" customWidth="1"/>
    <col min="2062" max="2062" width="9.42578125" style="2" customWidth="1"/>
    <col min="2063" max="2063" width="14" style="2" customWidth="1"/>
    <col min="2064" max="2064" width="8.140625" style="2" customWidth="1"/>
    <col min="2065" max="2065" width="8.7109375" style="2" customWidth="1"/>
    <col min="2066" max="2066" width="9.42578125" style="2" customWidth="1"/>
    <col min="2067" max="2067" width="15.28515625" style="2" customWidth="1"/>
    <col min="2068" max="2068" width="10.7109375" style="2" customWidth="1"/>
    <col min="2069" max="2069" width="14" style="2" customWidth="1"/>
    <col min="2070" max="2070" width="11.85546875" style="2" customWidth="1"/>
    <col min="2071" max="2071" width="10.28515625" style="2" customWidth="1"/>
    <col min="2072" max="2072" width="10.42578125" style="2" customWidth="1"/>
    <col min="2073" max="2301" width="12.7109375" style="2"/>
    <col min="2302" max="2302" width="41.42578125" style="2" customWidth="1"/>
    <col min="2303" max="2303" width="9.85546875" style="2" customWidth="1"/>
    <col min="2304" max="2304" width="23" style="2" customWidth="1"/>
    <col min="2305" max="2305" width="8.7109375" style="2" customWidth="1"/>
    <col min="2306" max="2306" width="15" style="2" customWidth="1"/>
    <col min="2307" max="2307" width="13.85546875" style="2" customWidth="1"/>
    <col min="2308" max="2308" width="12.42578125" style="2" customWidth="1"/>
    <col min="2309" max="2309" width="8.7109375" style="2" customWidth="1"/>
    <col min="2310" max="2310" width="12" style="2" customWidth="1"/>
    <col min="2311" max="2311" width="17.140625" style="2" customWidth="1"/>
    <col min="2312" max="2312" width="8.140625" style="2" customWidth="1"/>
    <col min="2313" max="2313" width="8.7109375" style="2" customWidth="1"/>
    <col min="2314" max="2314" width="10.5703125" style="2" customWidth="1"/>
    <col min="2315" max="2315" width="13.5703125" style="2" customWidth="1"/>
    <col min="2316" max="2316" width="8.140625" style="2" customWidth="1"/>
    <col min="2317" max="2317" width="8.7109375" style="2" customWidth="1"/>
    <col min="2318" max="2318" width="9.42578125" style="2" customWidth="1"/>
    <col min="2319" max="2319" width="14" style="2" customWidth="1"/>
    <col min="2320" max="2320" width="8.140625" style="2" customWidth="1"/>
    <col min="2321" max="2321" width="8.7109375" style="2" customWidth="1"/>
    <col min="2322" max="2322" width="9.42578125" style="2" customWidth="1"/>
    <col min="2323" max="2323" width="15.28515625" style="2" customWidth="1"/>
    <col min="2324" max="2324" width="10.7109375" style="2" customWidth="1"/>
    <col min="2325" max="2325" width="14" style="2" customWidth="1"/>
    <col min="2326" max="2326" width="11.85546875" style="2" customWidth="1"/>
    <col min="2327" max="2327" width="10.28515625" style="2" customWidth="1"/>
    <col min="2328" max="2328" width="10.42578125" style="2" customWidth="1"/>
    <col min="2329" max="2557" width="12.7109375" style="2"/>
    <col min="2558" max="2558" width="41.42578125" style="2" customWidth="1"/>
    <col min="2559" max="2559" width="9.85546875" style="2" customWidth="1"/>
    <col min="2560" max="2560" width="23" style="2" customWidth="1"/>
    <col min="2561" max="2561" width="8.7109375" style="2" customWidth="1"/>
    <col min="2562" max="2562" width="15" style="2" customWidth="1"/>
    <col min="2563" max="2563" width="13.85546875" style="2" customWidth="1"/>
    <col min="2564" max="2564" width="12.42578125" style="2" customWidth="1"/>
    <col min="2565" max="2565" width="8.7109375" style="2" customWidth="1"/>
    <col min="2566" max="2566" width="12" style="2" customWidth="1"/>
    <col min="2567" max="2567" width="17.140625" style="2" customWidth="1"/>
    <col min="2568" max="2568" width="8.140625" style="2" customWidth="1"/>
    <col min="2569" max="2569" width="8.7109375" style="2" customWidth="1"/>
    <col min="2570" max="2570" width="10.5703125" style="2" customWidth="1"/>
    <col min="2571" max="2571" width="13.5703125" style="2" customWidth="1"/>
    <col min="2572" max="2572" width="8.140625" style="2" customWidth="1"/>
    <col min="2573" max="2573" width="8.7109375" style="2" customWidth="1"/>
    <col min="2574" max="2574" width="9.42578125" style="2" customWidth="1"/>
    <col min="2575" max="2575" width="14" style="2" customWidth="1"/>
    <col min="2576" max="2576" width="8.140625" style="2" customWidth="1"/>
    <col min="2577" max="2577" width="8.7109375" style="2" customWidth="1"/>
    <col min="2578" max="2578" width="9.42578125" style="2" customWidth="1"/>
    <col min="2579" max="2579" width="15.28515625" style="2" customWidth="1"/>
    <col min="2580" max="2580" width="10.7109375" style="2" customWidth="1"/>
    <col min="2581" max="2581" width="14" style="2" customWidth="1"/>
    <col min="2582" max="2582" width="11.85546875" style="2" customWidth="1"/>
    <col min="2583" max="2583" width="10.28515625" style="2" customWidth="1"/>
    <col min="2584" max="2584" width="10.42578125" style="2" customWidth="1"/>
    <col min="2585" max="2813" width="12.7109375" style="2"/>
    <col min="2814" max="2814" width="41.42578125" style="2" customWidth="1"/>
    <col min="2815" max="2815" width="9.85546875" style="2" customWidth="1"/>
    <col min="2816" max="2816" width="23" style="2" customWidth="1"/>
    <col min="2817" max="2817" width="8.7109375" style="2" customWidth="1"/>
    <col min="2818" max="2818" width="15" style="2" customWidth="1"/>
    <col min="2819" max="2819" width="13.85546875" style="2" customWidth="1"/>
    <col min="2820" max="2820" width="12.42578125" style="2" customWidth="1"/>
    <col min="2821" max="2821" width="8.7109375" style="2" customWidth="1"/>
    <col min="2822" max="2822" width="12" style="2" customWidth="1"/>
    <col min="2823" max="2823" width="17.140625" style="2" customWidth="1"/>
    <col min="2824" max="2824" width="8.140625" style="2" customWidth="1"/>
    <col min="2825" max="2825" width="8.7109375" style="2" customWidth="1"/>
    <col min="2826" max="2826" width="10.5703125" style="2" customWidth="1"/>
    <col min="2827" max="2827" width="13.5703125" style="2" customWidth="1"/>
    <col min="2828" max="2828" width="8.140625" style="2" customWidth="1"/>
    <col min="2829" max="2829" width="8.7109375" style="2" customWidth="1"/>
    <col min="2830" max="2830" width="9.42578125" style="2" customWidth="1"/>
    <col min="2831" max="2831" width="14" style="2" customWidth="1"/>
    <col min="2832" max="2832" width="8.140625" style="2" customWidth="1"/>
    <col min="2833" max="2833" width="8.7109375" style="2" customWidth="1"/>
    <col min="2834" max="2834" width="9.42578125" style="2" customWidth="1"/>
    <col min="2835" max="2835" width="15.28515625" style="2" customWidth="1"/>
    <col min="2836" max="2836" width="10.7109375" style="2" customWidth="1"/>
    <col min="2837" max="2837" width="14" style="2" customWidth="1"/>
    <col min="2838" max="2838" width="11.85546875" style="2" customWidth="1"/>
    <col min="2839" max="2839" width="10.28515625" style="2" customWidth="1"/>
    <col min="2840" max="2840" width="10.42578125" style="2" customWidth="1"/>
    <col min="2841" max="3069" width="12.7109375" style="2"/>
    <col min="3070" max="3070" width="41.42578125" style="2" customWidth="1"/>
    <col min="3071" max="3071" width="9.85546875" style="2" customWidth="1"/>
    <col min="3072" max="3072" width="23" style="2" customWidth="1"/>
    <col min="3073" max="3073" width="8.7109375" style="2" customWidth="1"/>
    <col min="3074" max="3074" width="15" style="2" customWidth="1"/>
    <col min="3075" max="3075" width="13.85546875" style="2" customWidth="1"/>
    <col min="3076" max="3076" width="12.42578125" style="2" customWidth="1"/>
    <col min="3077" max="3077" width="8.7109375" style="2" customWidth="1"/>
    <col min="3078" max="3078" width="12" style="2" customWidth="1"/>
    <col min="3079" max="3079" width="17.140625" style="2" customWidth="1"/>
    <col min="3080" max="3080" width="8.140625" style="2" customWidth="1"/>
    <col min="3081" max="3081" width="8.7109375" style="2" customWidth="1"/>
    <col min="3082" max="3082" width="10.5703125" style="2" customWidth="1"/>
    <col min="3083" max="3083" width="13.5703125" style="2" customWidth="1"/>
    <col min="3084" max="3084" width="8.140625" style="2" customWidth="1"/>
    <col min="3085" max="3085" width="8.7109375" style="2" customWidth="1"/>
    <col min="3086" max="3086" width="9.42578125" style="2" customWidth="1"/>
    <col min="3087" max="3087" width="14" style="2" customWidth="1"/>
    <col min="3088" max="3088" width="8.140625" style="2" customWidth="1"/>
    <col min="3089" max="3089" width="8.7109375" style="2" customWidth="1"/>
    <col min="3090" max="3090" width="9.42578125" style="2" customWidth="1"/>
    <col min="3091" max="3091" width="15.28515625" style="2" customWidth="1"/>
    <col min="3092" max="3092" width="10.7109375" style="2" customWidth="1"/>
    <col min="3093" max="3093" width="14" style="2" customWidth="1"/>
    <col min="3094" max="3094" width="11.85546875" style="2" customWidth="1"/>
    <col min="3095" max="3095" width="10.28515625" style="2" customWidth="1"/>
    <col min="3096" max="3096" width="10.42578125" style="2" customWidth="1"/>
    <col min="3097" max="3325" width="12.7109375" style="2"/>
    <col min="3326" max="3326" width="41.42578125" style="2" customWidth="1"/>
    <col min="3327" max="3327" width="9.85546875" style="2" customWidth="1"/>
    <col min="3328" max="3328" width="23" style="2" customWidth="1"/>
    <col min="3329" max="3329" width="8.7109375" style="2" customWidth="1"/>
    <col min="3330" max="3330" width="15" style="2" customWidth="1"/>
    <col min="3331" max="3331" width="13.85546875" style="2" customWidth="1"/>
    <col min="3332" max="3332" width="12.42578125" style="2" customWidth="1"/>
    <col min="3333" max="3333" width="8.7109375" style="2" customWidth="1"/>
    <col min="3334" max="3334" width="12" style="2" customWidth="1"/>
    <col min="3335" max="3335" width="17.140625" style="2" customWidth="1"/>
    <col min="3336" max="3336" width="8.140625" style="2" customWidth="1"/>
    <col min="3337" max="3337" width="8.7109375" style="2" customWidth="1"/>
    <col min="3338" max="3338" width="10.5703125" style="2" customWidth="1"/>
    <col min="3339" max="3339" width="13.5703125" style="2" customWidth="1"/>
    <col min="3340" max="3340" width="8.140625" style="2" customWidth="1"/>
    <col min="3341" max="3341" width="8.7109375" style="2" customWidth="1"/>
    <col min="3342" max="3342" width="9.42578125" style="2" customWidth="1"/>
    <col min="3343" max="3343" width="14" style="2" customWidth="1"/>
    <col min="3344" max="3344" width="8.140625" style="2" customWidth="1"/>
    <col min="3345" max="3345" width="8.7109375" style="2" customWidth="1"/>
    <col min="3346" max="3346" width="9.42578125" style="2" customWidth="1"/>
    <col min="3347" max="3347" width="15.28515625" style="2" customWidth="1"/>
    <col min="3348" max="3348" width="10.7109375" style="2" customWidth="1"/>
    <col min="3349" max="3349" width="14" style="2" customWidth="1"/>
    <col min="3350" max="3350" width="11.85546875" style="2" customWidth="1"/>
    <col min="3351" max="3351" width="10.28515625" style="2" customWidth="1"/>
    <col min="3352" max="3352" width="10.42578125" style="2" customWidth="1"/>
    <col min="3353" max="3581" width="12.7109375" style="2"/>
    <col min="3582" max="3582" width="41.42578125" style="2" customWidth="1"/>
    <col min="3583" max="3583" width="9.85546875" style="2" customWidth="1"/>
    <col min="3584" max="3584" width="23" style="2" customWidth="1"/>
    <col min="3585" max="3585" width="8.7109375" style="2" customWidth="1"/>
    <col min="3586" max="3586" width="15" style="2" customWidth="1"/>
    <col min="3587" max="3587" width="13.85546875" style="2" customWidth="1"/>
    <col min="3588" max="3588" width="12.42578125" style="2" customWidth="1"/>
    <col min="3589" max="3589" width="8.7109375" style="2" customWidth="1"/>
    <col min="3590" max="3590" width="12" style="2" customWidth="1"/>
    <col min="3591" max="3591" width="17.140625" style="2" customWidth="1"/>
    <col min="3592" max="3592" width="8.140625" style="2" customWidth="1"/>
    <col min="3593" max="3593" width="8.7109375" style="2" customWidth="1"/>
    <col min="3594" max="3594" width="10.5703125" style="2" customWidth="1"/>
    <col min="3595" max="3595" width="13.5703125" style="2" customWidth="1"/>
    <col min="3596" max="3596" width="8.140625" style="2" customWidth="1"/>
    <col min="3597" max="3597" width="8.7109375" style="2" customWidth="1"/>
    <col min="3598" max="3598" width="9.42578125" style="2" customWidth="1"/>
    <col min="3599" max="3599" width="14" style="2" customWidth="1"/>
    <col min="3600" max="3600" width="8.140625" style="2" customWidth="1"/>
    <col min="3601" max="3601" width="8.7109375" style="2" customWidth="1"/>
    <col min="3602" max="3602" width="9.42578125" style="2" customWidth="1"/>
    <col min="3603" max="3603" width="15.28515625" style="2" customWidth="1"/>
    <col min="3604" max="3604" width="10.7109375" style="2" customWidth="1"/>
    <col min="3605" max="3605" width="14" style="2" customWidth="1"/>
    <col min="3606" max="3606" width="11.85546875" style="2" customWidth="1"/>
    <col min="3607" max="3607" width="10.28515625" style="2" customWidth="1"/>
    <col min="3608" max="3608" width="10.42578125" style="2" customWidth="1"/>
    <col min="3609" max="3837" width="12.7109375" style="2"/>
    <col min="3838" max="3838" width="41.42578125" style="2" customWidth="1"/>
    <col min="3839" max="3839" width="9.85546875" style="2" customWidth="1"/>
    <col min="3840" max="3840" width="23" style="2" customWidth="1"/>
    <col min="3841" max="3841" width="8.7109375" style="2" customWidth="1"/>
    <col min="3842" max="3842" width="15" style="2" customWidth="1"/>
    <col min="3843" max="3843" width="13.85546875" style="2" customWidth="1"/>
    <col min="3844" max="3844" width="12.42578125" style="2" customWidth="1"/>
    <col min="3845" max="3845" width="8.7109375" style="2" customWidth="1"/>
    <col min="3846" max="3846" width="12" style="2" customWidth="1"/>
    <col min="3847" max="3847" width="17.140625" style="2" customWidth="1"/>
    <col min="3848" max="3848" width="8.140625" style="2" customWidth="1"/>
    <col min="3849" max="3849" width="8.7109375" style="2" customWidth="1"/>
    <col min="3850" max="3850" width="10.5703125" style="2" customWidth="1"/>
    <col min="3851" max="3851" width="13.5703125" style="2" customWidth="1"/>
    <col min="3852" max="3852" width="8.140625" style="2" customWidth="1"/>
    <col min="3853" max="3853" width="8.7109375" style="2" customWidth="1"/>
    <col min="3854" max="3854" width="9.42578125" style="2" customWidth="1"/>
    <col min="3855" max="3855" width="14" style="2" customWidth="1"/>
    <col min="3856" max="3856" width="8.140625" style="2" customWidth="1"/>
    <col min="3857" max="3857" width="8.7109375" style="2" customWidth="1"/>
    <col min="3858" max="3858" width="9.42578125" style="2" customWidth="1"/>
    <col min="3859" max="3859" width="15.28515625" style="2" customWidth="1"/>
    <col min="3860" max="3860" width="10.7109375" style="2" customWidth="1"/>
    <col min="3861" max="3861" width="14" style="2" customWidth="1"/>
    <col min="3862" max="3862" width="11.85546875" style="2" customWidth="1"/>
    <col min="3863" max="3863" width="10.28515625" style="2" customWidth="1"/>
    <col min="3864" max="3864" width="10.42578125" style="2" customWidth="1"/>
    <col min="3865" max="4093" width="12.7109375" style="2"/>
    <col min="4094" max="4094" width="41.42578125" style="2" customWidth="1"/>
    <col min="4095" max="4095" width="9.85546875" style="2" customWidth="1"/>
    <col min="4096" max="4096" width="23" style="2" customWidth="1"/>
    <col min="4097" max="4097" width="8.7109375" style="2" customWidth="1"/>
    <col min="4098" max="4098" width="15" style="2" customWidth="1"/>
    <col min="4099" max="4099" width="13.85546875" style="2" customWidth="1"/>
    <col min="4100" max="4100" width="12.42578125" style="2" customWidth="1"/>
    <col min="4101" max="4101" width="8.7109375" style="2" customWidth="1"/>
    <col min="4102" max="4102" width="12" style="2" customWidth="1"/>
    <col min="4103" max="4103" width="17.140625" style="2" customWidth="1"/>
    <col min="4104" max="4104" width="8.140625" style="2" customWidth="1"/>
    <col min="4105" max="4105" width="8.7109375" style="2" customWidth="1"/>
    <col min="4106" max="4106" width="10.5703125" style="2" customWidth="1"/>
    <col min="4107" max="4107" width="13.5703125" style="2" customWidth="1"/>
    <col min="4108" max="4108" width="8.140625" style="2" customWidth="1"/>
    <col min="4109" max="4109" width="8.7109375" style="2" customWidth="1"/>
    <col min="4110" max="4110" width="9.42578125" style="2" customWidth="1"/>
    <col min="4111" max="4111" width="14" style="2" customWidth="1"/>
    <col min="4112" max="4112" width="8.140625" style="2" customWidth="1"/>
    <col min="4113" max="4113" width="8.7109375" style="2" customWidth="1"/>
    <col min="4114" max="4114" width="9.42578125" style="2" customWidth="1"/>
    <col min="4115" max="4115" width="15.28515625" style="2" customWidth="1"/>
    <col min="4116" max="4116" width="10.7109375" style="2" customWidth="1"/>
    <col min="4117" max="4117" width="14" style="2" customWidth="1"/>
    <col min="4118" max="4118" width="11.85546875" style="2" customWidth="1"/>
    <col min="4119" max="4119" width="10.28515625" style="2" customWidth="1"/>
    <col min="4120" max="4120" width="10.42578125" style="2" customWidth="1"/>
    <col min="4121" max="4349" width="12.7109375" style="2"/>
    <col min="4350" max="4350" width="41.42578125" style="2" customWidth="1"/>
    <col min="4351" max="4351" width="9.85546875" style="2" customWidth="1"/>
    <col min="4352" max="4352" width="23" style="2" customWidth="1"/>
    <col min="4353" max="4353" width="8.7109375" style="2" customWidth="1"/>
    <col min="4354" max="4354" width="15" style="2" customWidth="1"/>
    <col min="4355" max="4355" width="13.85546875" style="2" customWidth="1"/>
    <col min="4356" max="4356" width="12.42578125" style="2" customWidth="1"/>
    <col min="4357" max="4357" width="8.7109375" style="2" customWidth="1"/>
    <col min="4358" max="4358" width="12" style="2" customWidth="1"/>
    <col min="4359" max="4359" width="17.140625" style="2" customWidth="1"/>
    <col min="4360" max="4360" width="8.140625" style="2" customWidth="1"/>
    <col min="4361" max="4361" width="8.7109375" style="2" customWidth="1"/>
    <col min="4362" max="4362" width="10.5703125" style="2" customWidth="1"/>
    <col min="4363" max="4363" width="13.5703125" style="2" customWidth="1"/>
    <col min="4364" max="4364" width="8.140625" style="2" customWidth="1"/>
    <col min="4365" max="4365" width="8.7109375" style="2" customWidth="1"/>
    <col min="4366" max="4366" width="9.42578125" style="2" customWidth="1"/>
    <col min="4367" max="4367" width="14" style="2" customWidth="1"/>
    <col min="4368" max="4368" width="8.140625" style="2" customWidth="1"/>
    <col min="4369" max="4369" width="8.7109375" style="2" customWidth="1"/>
    <col min="4370" max="4370" width="9.42578125" style="2" customWidth="1"/>
    <col min="4371" max="4371" width="15.28515625" style="2" customWidth="1"/>
    <col min="4372" max="4372" width="10.7109375" style="2" customWidth="1"/>
    <col min="4373" max="4373" width="14" style="2" customWidth="1"/>
    <col min="4374" max="4374" width="11.85546875" style="2" customWidth="1"/>
    <col min="4375" max="4375" width="10.28515625" style="2" customWidth="1"/>
    <col min="4376" max="4376" width="10.42578125" style="2" customWidth="1"/>
    <col min="4377" max="4605" width="12.7109375" style="2"/>
    <col min="4606" max="4606" width="41.42578125" style="2" customWidth="1"/>
    <col min="4607" max="4607" width="9.85546875" style="2" customWidth="1"/>
    <col min="4608" max="4608" width="23" style="2" customWidth="1"/>
    <col min="4609" max="4609" width="8.7109375" style="2" customWidth="1"/>
    <col min="4610" max="4610" width="15" style="2" customWidth="1"/>
    <col min="4611" max="4611" width="13.85546875" style="2" customWidth="1"/>
    <col min="4612" max="4612" width="12.42578125" style="2" customWidth="1"/>
    <col min="4613" max="4613" width="8.7109375" style="2" customWidth="1"/>
    <col min="4614" max="4614" width="12" style="2" customWidth="1"/>
    <col min="4615" max="4615" width="17.140625" style="2" customWidth="1"/>
    <col min="4616" max="4616" width="8.140625" style="2" customWidth="1"/>
    <col min="4617" max="4617" width="8.7109375" style="2" customWidth="1"/>
    <col min="4618" max="4618" width="10.5703125" style="2" customWidth="1"/>
    <col min="4619" max="4619" width="13.5703125" style="2" customWidth="1"/>
    <col min="4620" max="4620" width="8.140625" style="2" customWidth="1"/>
    <col min="4621" max="4621" width="8.7109375" style="2" customWidth="1"/>
    <col min="4622" max="4622" width="9.42578125" style="2" customWidth="1"/>
    <col min="4623" max="4623" width="14" style="2" customWidth="1"/>
    <col min="4624" max="4624" width="8.140625" style="2" customWidth="1"/>
    <col min="4625" max="4625" width="8.7109375" style="2" customWidth="1"/>
    <col min="4626" max="4626" width="9.42578125" style="2" customWidth="1"/>
    <col min="4627" max="4627" width="15.28515625" style="2" customWidth="1"/>
    <col min="4628" max="4628" width="10.7109375" style="2" customWidth="1"/>
    <col min="4629" max="4629" width="14" style="2" customWidth="1"/>
    <col min="4630" max="4630" width="11.85546875" style="2" customWidth="1"/>
    <col min="4631" max="4631" width="10.28515625" style="2" customWidth="1"/>
    <col min="4632" max="4632" width="10.42578125" style="2" customWidth="1"/>
    <col min="4633" max="4861" width="12.7109375" style="2"/>
    <col min="4862" max="4862" width="41.42578125" style="2" customWidth="1"/>
    <col min="4863" max="4863" width="9.85546875" style="2" customWidth="1"/>
    <col min="4864" max="4864" width="23" style="2" customWidth="1"/>
    <col min="4865" max="4865" width="8.7109375" style="2" customWidth="1"/>
    <col min="4866" max="4866" width="15" style="2" customWidth="1"/>
    <col min="4867" max="4867" width="13.85546875" style="2" customWidth="1"/>
    <col min="4868" max="4868" width="12.42578125" style="2" customWidth="1"/>
    <col min="4869" max="4869" width="8.7109375" style="2" customWidth="1"/>
    <col min="4870" max="4870" width="12" style="2" customWidth="1"/>
    <col min="4871" max="4871" width="17.140625" style="2" customWidth="1"/>
    <col min="4872" max="4872" width="8.140625" style="2" customWidth="1"/>
    <col min="4873" max="4873" width="8.7109375" style="2" customWidth="1"/>
    <col min="4874" max="4874" width="10.5703125" style="2" customWidth="1"/>
    <col min="4875" max="4875" width="13.5703125" style="2" customWidth="1"/>
    <col min="4876" max="4876" width="8.140625" style="2" customWidth="1"/>
    <col min="4877" max="4877" width="8.7109375" style="2" customWidth="1"/>
    <col min="4878" max="4878" width="9.42578125" style="2" customWidth="1"/>
    <col min="4879" max="4879" width="14" style="2" customWidth="1"/>
    <col min="4880" max="4880" width="8.140625" style="2" customWidth="1"/>
    <col min="4881" max="4881" width="8.7109375" style="2" customWidth="1"/>
    <col min="4882" max="4882" width="9.42578125" style="2" customWidth="1"/>
    <col min="4883" max="4883" width="15.28515625" style="2" customWidth="1"/>
    <col min="4884" max="4884" width="10.7109375" style="2" customWidth="1"/>
    <col min="4885" max="4885" width="14" style="2" customWidth="1"/>
    <col min="4886" max="4886" width="11.85546875" style="2" customWidth="1"/>
    <col min="4887" max="4887" width="10.28515625" style="2" customWidth="1"/>
    <col min="4888" max="4888" width="10.42578125" style="2" customWidth="1"/>
    <col min="4889" max="5117" width="12.7109375" style="2"/>
    <col min="5118" max="5118" width="41.42578125" style="2" customWidth="1"/>
    <col min="5119" max="5119" width="9.85546875" style="2" customWidth="1"/>
    <col min="5120" max="5120" width="23" style="2" customWidth="1"/>
    <col min="5121" max="5121" width="8.7109375" style="2" customWidth="1"/>
    <col min="5122" max="5122" width="15" style="2" customWidth="1"/>
    <col min="5123" max="5123" width="13.85546875" style="2" customWidth="1"/>
    <col min="5124" max="5124" width="12.42578125" style="2" customWidth="1"/>
    <col min="5125" max="5125" width="8.7109375" style="2" customWidth="1"/>
    <col min="5126" max="5126" width="12" style="2" customWidth="1"/>
    <col min="5127" max="5127" width="17.140625" style="2" customWidth="1"/>
    <col min="5128" max="5128" width="8.140625" style="2" customWidth="1"/>
    <col min="5129" max="5129" width="8.7109375" style="2" customWidth="1"/>
    <col min="5130" max="5130" width="10.5703125" style="2" customWidth="1"/>
    <col min="5131" max="5131" width="13.5703125" style="2" customWidth="1"/>
    <col min="5132" max="5132" width="8.140625" style="2" customWidth="1"/>
    <col min="5133" max="5133" width="8.7109375" style="2" customWidth="1"/>
    <col min="5134" max="5134" width="9.42578125" style="2" customWidth="1"/>
    <col min="5135" max="5135" width="14" style="2" customWidth="1"/>
    <col min="5136" max="5136" width="8.140625" style="2" customWidth="1"/>
    <col min="5137" max="5137" width="8.7109375" style="2" customWidth="1"/>
    <col min="5138" max="5138" width="9.42578125" style="2" customWidth="1"/>
    <col min="5139" max="5139" width="15.28515625" style="2" customWidth="1"/>
    <col min="5140" max="5140" width="10.7109375" style="2" customWidth="1"/>
    <col min="5141" max="5141" width="14" style="2" customWidth="1"/>
    <col min="5142" max="5142" width="11.85546875" style="2" customWidth="1"/>
    <col min="5143" max="5143" width="10.28515625" style="2" customWidth="1"/>
    <col min="5144" max="5144" width="10.42578125" style="2" customWidth="1"/>
    <col min="5145" max="5373" width="12.7109375" style="2"/>
    <col min="5374" max="5374" width="41.42578125" style="2" customWidth="1"/>
    <col min="5375" max="5375" width="9.85546875" style="2" customWidth="1"/>
    <col min="5376" max="5376" width="23" style="2" customWidth="1"/>
    <col min="5377" max="5377" width="8.7109375" style="2" customWidth="1"/>
    <col min="5378" max="5378" width="15" style="2" customWidth="1"/>
    <col min="5379" max="5379" width="13.85546875" style="2" customWidth="1"/>
    <col min="5380" max="5380" width="12.42578125" style="2" customWidth="1"/>
    <col min="5381" max="5381" width="8.7109375" style="2" customWidth="1"/>
    <col min="5382" max="5382" width="12" style="2" customWidth="1"/>
    <col min="5383" max="5383" width="17.140625" style="2" customWidth="1"/>
    <col min="5384" max="5384" width="8.140625" style="2" customWidth="1"/>
    <col min="5385" max="5385" width="8.7109375" style="2" customWidth="1"/>
    <col min="5386" max="5386" width="10.5703125" style="2" customWidth="1"/>
    <col min="5387" max="5387" width="13.5703125" style="2" customWidth="1"/>
    <col min="5388" max="5388" width="8.140625" style="2" customWidth="1"/>
    <col min="5389" max="5389" width="8.7109375" style="2" customWidth="1"/>
    <col min="5390" max="5390" width="9.42578125" style="2" customWidth="1"/>
    <col min="5391" max="5391" width="14" style="2" customWidth="1"/>
    <col min="5392" max="5392" width="8.140625" style="2" customWidth="1"/>
    <col min="5393" max="5393" width="8.7109375" style="2" customWidth="1"/>
    <col min="5394" max="5394" width="9.42578125" style="2" customWidth="1"/>
    <col min="5395" max="5395" width="15.28515625" style="2" customWidth="1"/>
    <col min="5396" max="5396" width="10.7109375" style="2" customWidth="1"/>
    <col min="5397" max="5397" width="14" style="2" customWidth="1"/>
    <col min="5398" max="5398" width="11.85546875" style="2" customWidth="1"/>
    <col min="5399" max="5399" width="10.28515625" style="2" customWidth="1"/>
    <col min="5400" max="5400" width="10.42578125" style="2" customWidth="1"/>
    <col min="5401" max="5629" width="12.7109375" style="2"/>
    <col min="5630" max="5630" width="41.42578125" style="2" customWidth="1"/>
    <col min="5631" max="5631" width="9.85546875" style="2" customWidth="1"/>
    <col min="5632" max="5632" width="23" style="2" customWidth="1"/>
    <col min="5633" max="5633" width="8.7109375" style="2" customWidth="1"/>
    <col min="5634" max="5634" width="15" style="2" customWidth="1"/>
    <col min="5635" max="5635" width="13.85546875" style="2" customWidth="1"/>
    <col min="5636" max="5636" width="12.42578125" style="2" customWidth="1"/>
    <col min="5637" max="5637" width="8.7109375" style="2" customWidth="1"/>
    <col min="5638" max="5638" width="12" style="2" customWidth="1"/>
    <col min="5639" max="5639" width="17.140625" style="2" customWidth="1"/>
    <col min="5640" max="5640" width="8.140625" style="2" customWidth="1"/>
    <col min="5641" max="5641" width="8.7109375" style="2" customWidth="1"/>
    <col min="5642" max="5642" width="10.5703125" style="2" customWidth="1"/>
    <col min="5643" max="5643" width="13.5703125" style="2" customWidth="1"/>
    <col min="5644" max="5644" width="8.140625" style="2" customWidth="1"/>
    <col min="5645" max="5645" width="8.7109375" style="2" customWidth="1"/>
    <col min="5646" max="5646" width="9.42578125" style="2" customWidth="1"/>
    <col min="5647" max="5647" width="14" style="2" customWidth="1"/>
    <col min="5648" max="5648" width="8.140625" style="2" customWidth="1"/>
    <col min="5649" max="5649" width="8.7109375" style="2" customWidth="1"/>
    <col min="5650" max="5650" width="9.42578125" style="2" customWidth="1"/>
    <col min="5651" max="5651" width="15.28515625" style="2" customWidth="1"/>
    <col min="5652" max="5652" width="10.7109375" style="2" customWidth="1"/>
    <col min="5653" max="5653" width="14" style="2" customWidth="1"/>
    <col min="5654" max="5654" width="11.85546875" style="2" customWidth="1"/>
    <col min="5655" max="5655" width="10.28515625" style="2" customWidth="1"/>
    <col min="5656" max="5656" width="10.42578125" style="2" customWidth="1"/>
    <col min="5657" max="5885" width="12.7109375" style="2"/>
    <col min="5886" max="5886" width="41.42578125" style="2" customWidth="1"/>
    <col min="5887" max="5887" width="9.85546875" style="2" customWidth="1"/>
    <col min="5888" max="5888" width="23" style="2" customWidth="1"/>
    <col min="5889" max="5889" width="8.7109375" style="2" customWidth="1"/>
    <col min="5890" max="5890" width="15" style="2" customWidth="1"/>
    <col min="5891" max="5891" width="13.85546875" style="2" customWidth="1"/>
    <col min="5892" max="5892" width="12.42578125" style="2" customWidth="1"/>
    <col min="5893" max="5893" width="8.7109375" style="2" customWidth="1"/>
    <col min="5894" max="5894" width="12" style="2" customWidth="1"/>
    <col min="5895" max="5895" width="17.140625" style="2" customWidth="1"/>
    <col min="5896" max="5896" width="8.140625" style="2" customWidth="1"/>
    <col min="5897" max="5897" width="8.7109375" style="2" customWidth="1"/>
    <col min="5898" max="5898" width="10.5703125" style="2" customWidth="1"/>
    <col min="5899" max="5899" width="13.5703125" style="2" customWidth="1"/>
    <col min="5900" max="5900" width="8.140625" style="2" customWidth="1"/>
    <col min="5901" max="5901" width="8.7109375" style="2" customWidth="1"/>
    <col min="5902" max="5902" width="9.42578125" style="2" customWidth="1"/>
    <col min="5903" max="5903" width="14" style="2" customWidth="1"/>
    <col min="5904" max="5904" width="8.140625" style="2" customWidth="1"/>
    <col min="5905" max="5905" width="8.7109375" style="2" customWidth="1"/>
    <col min="5906" max="5906" width="9.42578125" style="2" customWidth="1"/>
    <col min="5907" max="5907" width="15.28515625" style="2" customWidth="1"/>
    <col min="5908" max="5908" width="10.7109375" style="2" customWidth="1"/>
    <col min="5909" max="5909" width="14" style="2" customWidth="1"/>
    <col min="5910" max="5910" width="11.85546875" style="2" customWidth="1"/>
    <col min="5911" max="5911" width="10.28515625" style="2" customWidth="1"/>
    <col min="5912" max="5912" width="10.42578125" style="2" customWidth="1"/>
    <col min="5913" max="6141" width="12.7109375" style="2"/>
    <col min="6142" max="6142" width="41.42578125" style="2" customWidth="1"/>
    <col min="6143" max="6143" width="9.85546875" style="2" customWidth="1"/>
    <col min="6144" max="6144" width="23" style="2" customWidth="1"/>
    <col min="6145" max="6145" width="8.7109375" style="2" customWidth="1"/>
    <col min="6146" max="6146" width="15" style="2" customWidth="1"/>
    <col min="6147" max="6147" width="13.85546875" style="2" customWidth="1"/>
    <col min="6148" max="6148" width="12.42578125" style="2" customWidth="1"/>
    <col min="6149" max="6149" width="8.7109375" style="2" customWidth="1"/>
    <col min="6150" max="6150" width="12" style="2" customWidth="1"/>
    <col min="6151" max="6151" width="17.140625" style="2" customWidth="1"/>
    <col min="6152" max="6152" width="8.140625" style="2" customWidth="1"/>
    <col min="6153" max="6153" width="8.7109375" style="2" customWidth="1"/>
    <col min="6154" max="6154" width="10.5703125" style="2" customWidth="1"/>
    <col min="6155" max="6155" width="13.5703125" style="2" customWidth="1"/>
    <col min="6156" max="6156" width="8.140625" style="2" customWidth="1"/>
    <col min="6157" max="6157" width="8.7109375" style="2" customWidth="1"/>
    <col min="6158" max="6158" width="9.42578125" style="2" customWidth="1"/>
    <col min="6159" max="6159" width="14" style="2" customWidth="1"/>
    <col min="6160" max="6160" width="8.140625" style="2" customWidth="1"/>
    <col min="6161" max="6161" width="8.7109375" style="2" customWidth="1"/>
    <col min="6162" max="6162" width="9.42578125" style="2" customWidth="1"/>
    <col min="6163" max="6163" width="15.28515625" style="2" customWidth="1"/>
    <col min="6164" max="6164" width="10.7109375" style="2" customWidth="1"/>
    <col min="6165" max="6165" width="14" style="2" customWidth="1"/>
    <col min="6166" max="6166" width="11.85546875" style="2" customWidth="1"/>
    <col min="6167" max="6167" width="10.28515625" style="2" customWidth="1"/>
    <col min="6168" max="6168" width="10.42578125" style="2" customWidth="1"/>
    <col min="6169" max="6397" width="12.7109375" style="2"/>
    <col min="6398" max="6398" width="41.42578125" style="2" customWidth="1"/>
    <col min="6399" max="6399" width="9.85546875" style="2" customWidth="1"/>
    <col min="6400" max="6400" width="23" style="2" customWidth="1"/>
    <col min="6401" max="6401" width="8.7109375" style="2" customWidth="1"/>
    <col min="6402" max="6402" width="15" style="2" customWidth="1"/>
    <col min="6403" max="6403" width="13.85546875" style="2" customWidth="1"/>
    <col min="6404" max="6404" width="12.42578125" style="2" customWidth="1"/>
    <col min="6405" max="6405" width="8.7109375" style="2" customWidth="1"/>
    <col min="6406" max="6406" width="12" style="2" customWidth="1"/>
    <col min="6407" max="6407" width="17.140625" style="2" customWidth="1"/>
    <col min="6408" max="6408" width="8.140625" style="2" customWidth="1"/>
    <col min="6409" max="6409" width="8.7109375" style="2" customWidth="1"/>
    <col min="6410" max="6410" width="10.5703125" style="2" customWidth="1"/>
    <col min="6411" max="6411" width="13.5703125" style="2" customWidth="1"/>
    <col min="6412" max="6412" width="8.140625" style="2" customWidth="1"/>
    <col min="6413" max="6413" width="8.7109375" style="2" customWidth="1"/>
    <col min="6414" max="6414" width="9.42578125" style="2" customWidth="1"/>
    <col min="6415" max="6415" width="14" style="2" customWidth="1"/>
    <col min="6416" max="6416" width="8.140625" style="2" customWidth="1"/>
    <col min="6417" max="6417" width="8.7109375" style="2" customWidth="1"/>
    <col min="6418" max="6418" width="9.42578125" style="2" customWidth="1"/>
    <col min="6419" max="6419" width="15.28515625" style="2" customWidth="1"/>
    <col min="6420" max="6420" width="10.7109375" style="2" customWidth="1"/>
    <col min="6421" max="6421" width="14" style="2" customWidth="1"/>
    <col min="6422" max="6422" width="11.85546875" style="2" customWidth="1"/>
    <col min="6423" max="6423" width="10.28515625" style="2" customWidth="1"/>
    <col min="6424" max="6424" width="10.42578125" style="2" customWidth="1"/>
    <col min="6425" max="6653" width="12.7109375" style="2"/>
    <col min="6654" max="6654" width="41.42578125" style="2" customWidth="1"/>
    <col min="6655" max="6655" width="9.85546875" style="2" customWidth="1"/>
    <col min="6656" max="6656" width="23" style="2" customWidth="1"/>
    <col min="6657" max="6657" width="8.7109375" style="2" customWidth="1"/>
    <col min="6658" max="6658" width="15" style="2" customWidth="1"/>
    <col min="6659" max="6659" width="13.85546875" style="2" customWidth="1"/>
    <col min="6660" max="6660" width="12.42578125" style="2" customWidth="1"/>
    <col min="6661" max="6661" width="8.7109375" style="2" customWidth="1"/>
    <col min="6662" max="6662" width="12" style="2" customWidth="1"/>
    <col min="6663" max="6663" width="17.140625" style="2" customWidth="1"/>
    <col min="6664" max="6664" width="8.140625" style="2" customWidth="1"/>
    <col min="6665" max="6665" width="8.7109375" style="2" customWidth="1"/>
    <col min="6666" max="6666" width="10.5703125" style="2" customWidth="1"/>
    <col min="6667" max="6667" width="13.5703125" style="2" customWidth="1"/>
    <col min="6668" max="6668" width="8.140625" style="2" customWidth="1"/>
    <col min="6669" max="6669" width="8.7109375" style="2" customWidth="1"/>
    <col min="6670" max="6670" width="9.42578125" style="2" customWidth="1"/>
    <col min="6671" max="6671" width="14" style="2" customWidth="1"/>
    <col min="6672" max="6672" width="8.140625" style="2" customWidth="1"/>
    <col min="6673" max="6673" width="8.7109375" style="2" customWidth="1"/>
    <col min="6674" max="6674" width="9.42578125" style="2" customWidth="1"/>
    <col min="6675" max="6675" width="15.28515625" style="2" customWidth="1"/>
    <col min="6676" max="6676" width="10.7109375" style="2" customWidth="1"/>
    <col min="6677" max="6677" width="14" style="2" customWidth="1"/>
    <col min="6678" max="6678" width="11.85546875" style="2" customWidth="1"/>
    <col min="6679" max="6679" width="10.28515625" style="2" customWidth="1"/>
    <col min="6680" max="6680" width="10.42578125" style="2" customWidth="1"/>
    <col min="6681" max="6909" width="12.7109375" style="2"/>
    <col min="6910" max="6910" width="41.42578125" style="2" customWidth="1"/>
    <col min="6911" max="6911" width="9.85546875" style="2" customWidth="1"/>
    <col min="6912" max="6912" width="23" style="2" customWidth="1"/>
    <col min="6913" max="6913" width="8.7109375" style="2" customWidth="1"/>
    <col min="6914" max="6914" width="15" style="2" customWidth="1"/>
    <col min="6915" max="6915" width="13.85546875" style="2" customWidth="1"/>
    <col min="6916" max="6916" width="12.42578125" style="2" customWidth="1"/>
    <col min="6917" max="6917" width="8.7109375" style="2" customWidth="1"/>
    <col min="6918" max="6918" width="12" style="2" customWidth="1"/>
    <col min="6919" max="6919" width="17.140625" style="2" customWidth="1"/>
    <col min="6920" max="6920" width="8.140625" style="2" customWidth="1"/>
    <col min="6921" max="6921" width="8.7109375" style="2" customWidth="1"/>
    <col min="6922" max="6922" width="10.5703125" style="2" customWidth="1"/>
    <col min="6923" max="6923" width="13.5703125" style="2" customWidth="1"/>
    <col min="6924" max="6924" width="8.140625" style="2" customWidth="1"/>
    <col min="6925" max="6925" width="8.7109375" style="2" customWidth="1"/>
    <col min="6926" max="6926" width="9.42578125" style="2" customWidth="1"/>
    <col min="6927" max="6927" width="14" style="2" customWidth="1"/>
    <col min="6928" max="6928" width="8.140625" style="2" customWidth="1"/>
    <col min="6929" max="6929" width="8.7109375" style="2" customWidth="1"/>
    <col min="6930" max="6930" width="9.42578125" style="2" customWidth="1"/>
    <col min="6931" max="6931" width="15.28515625" style="2" customWidth="1"/>
    <col min="6932" max="6932" width="10.7109375" style="2" customWidth="1"/>
    <col min="6933" max="6933" width="14" style="2" customWidth="1"/>
    <col min="6934" max="6934" width="11.85546875" style="2" customWidth="1"/>
    <col min="6935" max="6935" width="10.28515625" style="2" customWidth="1"/>
    <col min="6936" max="6936" width="10.42578125" style="2" customWidth="1"/>
    <col min="6937" max="7165" width="12.7109375" style="2"/>
    <col min="7166" max="7166" width="41.42578125" style="2" customWidth="1"/>
    <col min="7167" max="7167" width="9.85546875" style="2" customWidth="1"/>
    <col min="7168" max="7168" width="23" style="2" customWidth="1"/>
    <col min="7169" max="7169" width="8.7109375" style="2" customWidth="1"/>
    <col min="7170" max="7170" width="15" style="2" customWidth="1"/>
    <col min="7171" max="7171" width="13.85546875" style="2" customWidth="1"/>
    <col min="7172" max="7172" width="12.42578125" style="2" customWidth="1"/>
    <col min="7173" max="7173" width="8.7109375" style="2" customWidth="1"/>
    <col min="7174" max="7174" width="12" style="2" customWidth="1"/>
    <col min="7175" max="7175" width="17.140625" style="2" customWidth="1"/>
    <col min="7176" max="7176" width="8.140625" style="2" customWidth="1"/>
    <col min="7177" max="7177" width="8.7109375" style="2" customWidth="1"/>
    <col min="7178" max="7178" width="10.5703125" style="2" customWidth="1"/>
    <col min="7179" max="7179" width="13.5703125" style="2" customWidth="1"/>
    <col min="7180" max="7180" width="8.140625" style="2" customWidth="1"/>
    <col min="7181" max="7181" width="8.7109375" style="2" customWidth="1"/>
    <col min="7182" max="7182" width="9.42578125" style="2" customWidth="1"/>
    <col min="7183" max="7183" width="14" style="2" customWidth="1"/>
    <col min="7184" max="7184" width="8.140625" style="2" customWidth="1"/>
    <col min="7185" max="7185" width="8.7109375" style="2" customWidth="1"/>
    <col min="7186" max="7186" width="9.42578125" style="2" customWidth="1"/>
    <col min="7187" max="7187" width="15.28515625" style="2" customWidth="1"/>
    <col min="7188" max="7188" width="10.7109375" style="2" customWidth="1"/>
    <col min="7189" max="7189" width="14" style="2" customWidth="1"/>
    <col min="7190" max="7190" width="11.85546875" style="2" customWidth="1"/>
    <col min="7191" max="7191" width="10.28515625" style="2" customWidth="1"/>
    <col min="7192" max="7192" width="10.42578125" style="2" customWidth="1"/>
    <col min="7193" max="7421" width="12.7109375" style="2"/>
    <col min="7422" max="7422" width="41.42578125" style="2" customWidth="1"/>
    <col min="7423" max="7423" width="9.85546875" style="2" customWidth="1"/>
    <col min="7424" max="7424" width="23" style="2" customWidth="1"/>
    <col min="7425" max="7425" width="8.7109375" style="2" customWidth="1"/>
    <col min="7426" max="7426" width="15" style="2" customWidth="1"/>
    <col min="7427" max="7427" width="13.85546875" style="2" customWidth="1"/>
    <col min="7428" max="7428" width="12.42578125" style="2" customWidth="1"/>
    <col min="7429" max="7429" width="8.7109375" style="2" customWidth="1"/>
    <col min="7430" max="7430" width="12" style="2" customWidth="1"/>
    <col min="7431" max="7431" width="17.140625" style="2" customWidth="1"/>
    <col min="7432" max="7432" width="8.140625" style="2" customWidth="1"/>
    <col min="7433" max="7433" width="8.7109375" style="2" customWidth="1"/>
    <col min="7434" max="7434" width="10.5703125" style="2" customWidth="1"/>
    <col min="7435" max="7435" width="13.5703125" style="2" customWidth="1"/>
    <col min="7436" max="7436" width="8.140625" style="2" customWidth="1"/>
    <col min="7437" max="7437" width="8.7109375" style="2" customWidth="1"/>
    <col min="7438" max="7438" width="9.42578125" style="2" customWidth="1"/>
    <col min="7439" max="7439" width="14" style="2" customWidth="1"/>
    <col min="7440" max="7440" width="8.140625" style="2" customWidth="1"/>
    <col min="7441" max="7441" width="8.7109375" style="2" customWidth="1"/>
    <col min="7442" max="7442" width="9.42578125" style="2" customWidth="1"/>
    <col min="7443" max="7443" width="15.28515625" style="2" customWidth="1"/>
    <col min="7444" max="7444" width="10.7109375" style="2" customWidth="1"/>
    <col min="7445" max="7445" width="14" style="2" customWidth="1"/>
    <col min="7446" max="7446" width="11.85546875" style="2" customWidth="1"/>
    <col min="7447" max="7447" width="10.28515625" style="2" customWidth="1"/>
    <col min="7448" max="7448" width="10.42578125" style="2" customWidth="1"/>
    <col min="7449" max="7677" width="12.7109375" style="2"/>
    <col min="7678" max="7678" width="41.42578125" style="2" customWidth="1"/>
    <col min="7679" max="7679" width="9.85546875" style="2" customWidth="1"/>
    <col min="7680" max="7680" width="23" style="2" customWidth="1"/>
    <col min="7681" max="7681" width="8.7109375" style="2" customWidth="1"/>
    <col min="7682" max="7682" width="15" style="2" customWidth="1"/>
    <col min="7683" max="7683" width="13.85546875" style="2" customWidth="1"/>
    <col min="7684" max="7684" width="12.42578125" style="2" customWidth="1"/>
    <col min="7685" max="7685" width="8.7109375" style="2" customWidth="1"/>
    <col min="7686" max="7686" width="12" style="2" customWidth="1"/>
    <col min="7687" max="7687" width="17.140625" style="2" customWidth="1"/>
    <col min="7688" max="7688" width="8.140625" style="2" customWidth="1"/>
    <col min="7689" max="7689" width="8.7109375" style="2" customWidth="1"/>
    <col min="7690" max="7690" width="10.5703125" style="2" customWidth="1"/>
    <col min="7691" max="7691" width="13.5703125" style="2" customWidth="1"/>
    <col min="7692" max="7692" width="8.140625" style="2" customWidth="1"/>
    <col min="7693" max="7693" width="8.7109375" style="2" customWidth="1"/>
    <col min="7694" max="7694" width="9.42578125" style="2" customWidth="1"/>
    <col min="7695" max="7695" width="14" style="2" customWidth="1"/>
    <col min="7696" max="7696" width="8.140625" style="2" customWidth="1"/>
    <col min="7697" max="7697" width="8.7109375" style="2" customWidth="1"/>
    <col min="7698" max="7698" width="9.42578125" style="2" customWidth="1"/>
    <col min="7699" max="7699" width="15.28515625" style="2" customWidth="1"/>
    <col min="7700" max="7700" width="10.7109375" style="2" customWidth="1"/>
    <col min="7701" max="7701" width="14" style="2" customWidth="1"/>
    <col min="7702" max="7702" width="11.85546875" style="2" customWidth="1"/>
    <col min="7703" max="7703" width="10.28515625" style="2" customWidth="1"/>
    <col min="7704" max="7704" width="10.42578125" style="2" customWidth="1"/>
    <col min="7705" max="7933" width="12.7109375" style="2"/>
    <col min="7934" max="7934" width="41.42578125" style="2" customWidth="1"/>
    <col min="7935" max="7935" width="9.85546875" style="2" customWidth="1"/>
    <col min="7936" max="7936" width="23" style="2" customWidth="1"/>
    <col min="7937" max="7937" width="8.7109375" style="2" customWidth="1"/>
    <col min="7938" max="7938" width="15" style="2" customWidth="1"/>
    <col min="7939" max="7939" width="13.85546875" style="2" customWidth="1"/>
    <col min="7940" max="7940" width="12.42578125" style="2" customWidth="1"/>
    <col min="7941" max="7941" width="8.7109375" style="2" customWidth="1"/>
    <col min="7942" max="7942" width="12" style="2" customWidth="1"/>
    <col min="7943" max="7943" width="17.140625" style="2" customWidth="1"/>
    <col min="7944" max="7944" width="8.140625" style="2" customWidth="1"/>
    <col min="7945" max="7945" width="8.7109375" style="2" customWidth="1"/>
    <col min="7946" max="7946" width="10.5703125" style="2" customWidth="1"/>
    <col min="7947" max="7947" width="13.5703125" style="2" customWidth="1"/>
    <col min="7948" max="7948" width="8.140625" style="2" customWidth="1"/>
    <col min="7949" max="7949" width="8.7109375" style="2" customWidth="1"/>
    <col min="7950" max="7950" width="9.42578125" style="2" customWidth="1"/>
    <col min="7951" max="7951" width="14" style="2" customWidth="1"/>
    <col min="7952" max="7952" width="8.140625" style="2" customWidth="1"/>
    <col min="7953" max="7953" width="8.7109375" style="2" customWidth="1"/>
    <col min="7954" max="7954" width="9.42578125" style="2" customWidth="1"/>
    <col min="7955" max="7955" width="15.28515625" style="2" customWidth="1"/>
    <col min="7956" max="7956" width="10.7109375" style="2" customWidth="1"/>
    <col min="7957" max="7957" width="14" style="2" customWidth="1"/>
    <col min="7958" max="7958" width="11.85546875" style="2" customWidth="1"/>
    <col min="7959" max="7959" width="10.28515625" style="2" customWidth="1"/>
    <col min="7960" max="7960" width="10.42578125" style="2" customWidth="1"/>
    <col min="7961" max="8189" width="12.7109375" style="2"/>
    <col min="8190" max="8190" width="41.42578125" style="2" customWidth="1"/>
    <col min="8191" max="8191" width="9.85546875" style="2" customWidth="1"/>
    <col min="8192" max="8192" width="23" style="2" customWidth="1"/>
    <col min="8193" max="8193" width="8.7109375" style="2" customWidth="1"/>
    <col min="8194" max="8194" width="15" style="2" customWidth="1"/>
    <col min="8195" max="8195" width="13.85546875" style="2" customWidth="1"/>
    <col min="8196" max="8196" width="12.42578125" style="2" customWidth="1"/>
    <col min="8197" max="8197" width="8.7109375" style="2" customWidth="1"/>
    <col min="8198" max="8198" width="12" style="2" customWidth="1"/>
    <col min="8199" max="8199" width="17.140625" style="2" customWidth="1"/>
    <col min="8200" max="8200" width="8.140625" style="2" customWidth="1"/>
    <col min="8201" max="8201" width="8.7109375" style="2" customWidth="1"/>
    <col min="8202" max="8202" width="10.5703125" style="2" customWidth="1"/>
    <col min="8203" max="8203" width="13.5703125" style="2" customWidth="1"/>
    <col min="8204" max="8204" width="8.140625" style="2" customWidth="1"/>
    <col min="8205" max="8205" width="8.7109375" style="2" customWidth="1"/>
    <col min="8206" max="8206" width="9.42578125" style="2" customWidth="1"/>
    <col min="8207" max="8207" width="14" style="2" customWidth="1"/>
    <col min="8208" max="8208" width="8.140625" style="2" customWidth="1"/>
    <col min="8209" max="8209" width="8.7109375" style="2" customWidth="1"/>
    <col min="8210" max="8210" width="9.42578125" style="2" customWidth="1"/>
    <col min="8211" max="8211" width="15.28515625" style="2" customWidth="1"/>
    <col min="8212" max="8212" width="10.7109375" style="2" customWidth="1"/>
    <col min="8213" max="8213" width="14" style="2" customWidth="1"/>
    <col min="8214" max="8214" width="11.85546875" style="2" customWidth="1"/>
    <col min="8215" max="8215" width="10.28515625" style="2" customWidth="1"/>
    <col min="8216" max="8216" width="10.42578125" style="2" customWidth="1"/>
    <col min="8217" max="8445" width="12.7109375" style="2"/>
    <col min="8446" max="8446" width="41.42578125" style="2" customWidth="1"/>
    <col min="8447" max="8447" width="9.85546875" style="2" customWidth="1"/>
    <col min="8448" max="8448" width="23" style="2" customWidth="1"/>
    <col min="8449" max="8449" width="8.7109375" style="2" customWidth="1"/>
    <col min="8450" max="8450" width="15" style="2" customWidth="1"/>
    <col min="8451" max="8451" width="13.85546875" style="2" customWidth="1"/>
    <col min="8452" max="8452" width="12.42578125" style="2" customWidth="1"/>
    <col min="8453" max="8453" width="8.7109375" style="2" customWidth="1"/>
    <col min="8454" max="8454" width="12" style="2" customWidth="1"/>
    <col min="8455" max="8455" width="17.140625" style="2" customWidth="1"/>
    <col min="8456" max="8456" width="8.140625" style="2" customWidth="1"/>
    <col min="8457" max="8457" width="8.7109375" style="2" customWidth="1"/>
    <col min="8458" max="8458" width="10.5703125" style="2" customWidth="1"/>
    <col min="8459" max="8459" width="13.5703125" style="2" customWidth="1"/>
    <col min="8460" max="8460" width="8.140625" style="2" customWidth="1"/>
    <col min="8461" max="8461" width="8.7109375" style="2" customWidth="1"/>
    <col min="8462" max="8462" width="9.42578125" style="2" customWidth="1"/>
    <col min="8463" max="8463" width="14" style="2" customWidth="1"/>
    <col min="8464" max="8464" width="8.140625" style="2" customWidth="1"/>
    <col min="8465" max="8465" width="8.7109375" style="2" customWidth="1"/>
    <col min="8466" max="8466" width="9.42578125" style="2" customWidth="1"/>
    <col min="8467" max="8467" width="15.28515625" style="2" customWidth="1"/>
    <col min="8468" max="8468" width="10.7109375" style="2" customWidth="1"/>
    <col min="8469" max="8469" width="14" style="2" customWidth="1"/>
    <col min="8470" max="8470" width="11.85546875" style="2" customWidth="1"/>
    <col min="8471" max="8471" width="10.28515625" style="2" customWidth="1"/>
    <col min="8472" max="8472" width="10.42578125" style="2" customWidth="1"/>
    <col min="8473" max="8701" width="12.7109375" style="2"/>
    <col min="8702" max="8702" width="41.42578125" style="2" customWidth="1"/>
    <col min="8703" max="8703" width="9.85546875" style="2" customWidth="1"/>
    <col min="8704" max="8704" width="23" style="2" customWidth="1"/>
    <col min="8705" max="8705" width="8.7109375" style="2" customWidth="1"/>
    <col min="8706" max="8706" width="15" style="2" customWidth="1"/>
    <col min="8707" max="8707" width="13.85546875" style="2" customWidth="1"/>
    <col min="8708" max="8708" width="12.42578125" style="2" customWidth="1"/>
    <col min="8709" max="8709" width="8.7109375" style="2" customWidth="1"/>
    <col min="8710" max="8710" width="12" style="2" customWidth="1"/>
    <col min="8711" max="8711" width="17.140625" style="2" customWidth="1"/>
    <col min="8712" max="8712" width="8.140625" style="2" customWidth="1"/>
    <col min="8713" max="8713" width="8.7109375" style="2" customWidth="1"/>
    <col min="8714" max="8714" width="10.5703125" style="2" customWidth="1"/>
    <col min="8715" max="8715" width="13.5703125" style="2" customWidth="1"/>
    <col min="8716" max="8716" width="8.140625" style="2" customWidth="1"/>
    <col min="8717" max="8717" width="8.7109375" style="2" customWidth="1"/>
    <col min="8718" max="8718" width="9.42578125" style="2" customWidth="1"/>
    <col min="8719" max="8719" width="14" style="2" customWidth="1"/>
    <col min="8720" max="8720" width="8.140625" style="2" customWidth="1"/>
    <col min="8721" max="8721" width="8.7109375" style="2" customWidth="1"/>
    <col min="8722" max="8722" width="9.42578125" style="2" customWidth="1"/>
    <col min="8723" max="8723" width="15.28515625" style="2" customWidth="1"/>
    <col min="8724" max="8724" width="10.7109375" style="2" customWidth="1"/>
    <col min="8725" max="8725" width="14" style="2" customWidth="1"/>
    <col min="8726" max="8726" width="11.85546875" style="2" customWidth="1"/>
    <col min="8727" max="8727" width="10.28515625" style="2" customWidth="1"/>
    <col min="8728" max="8728" width="10.42578125" style="2" customWidth="1"/>
    <col min="8729" max="8957" width="12.7109375" style="2"/>
    <col min="8958" max="8958" width="41.42578125" style="2" customWidth="1"/>
    <col min="8959" max="8959" width="9.85546875" style="2" customWidth="1"/>
    <col min="8960" max="8960" width="23" style="2" customWidth="1"/>
    <col min="8961" max="8961" width="8.7109375" style="2" customWidth="1"/>
    <col min="8962" max="8962" width="15" style="2" customWidth="1"/>
    <col min="8963" max="8963" width="13.85546875" style="2" customWidth="1"/>
    <col min="8964" max="8964" width="12.42578125" style="2" customWidth="1"/>
    <col min="8965" max="8965" width="8.7109375" style="2" customWidth="1"/>
    <col min="8966" max="8966" width="12" style="2" customWidth="1"/>
    <col min="8967" max="8967" width="17.140625" style="2" customWidth="1"/>
    <col min="8968" max="8968" width="8.140625" style="2" customWidth="1"/>
    <col min="8969" max="8969" width="8.7109375" style="2" customWidth="1"/>
    <col min="8970" max="8970" width="10.5703125" style="2" customWidth="1"/>
    <col min="8971" max="8971" width="13.5703125" style="2" customWidth="1"/>
    <col min="8972" max="8972" width="8.140625" style="2" customWidth="1"/>
    <col min="8973" max="8973" width="8.7109375" style="2" customWidth="1"/>
    <col min="8974" max="8974" width="9.42578125" style="2" customWidth="1"/>
    <col min="8975" max="8975" width="14" style="2" customWidth="1"/>
    <col min="8976" max="8976" width="8.140625" style="2" customWidth="1"/>
    <col min="8977" max="8977" width="8.7109375" style="2" customWidth="1"/>
    <col min="8978" max="8978" width="9.42578125" style="2" customWidth="1"/>
    <col min="8979" max="8979" width="15.28515625" style="2" customWidth="1"/>
    <col min="8980" max="8980" width="10.7109375" style="2" customWidth="1"/>
    <col min="8981" max="8981" width="14" style="2" customWidth="1"/>
    <col min="8982" max="8982" width="11.85546875" style="2" customWidth="1"/>
    <col min="8983" max="8983" width="10.28515625" style="2" customWidth="1"/>
    <col min="8984" max="8984" width="10.42578125" style="2" customWidth="1"/>
    <col min="8985" max="9213" width="12.7109375" style="2"/>
    <col min="9214" max="9214" width="41.42578125" style="2" customWidth="1"/>
    <col min="9215" max="9215" width="9.85546875" style="2" customWidth="1"/>
    <col min="9216" max="9216" width="23" style="2" customWidth="1"/>
    <col min="9217" max="9217" width="8.7109375" style="2" customWidth="1"/>
    <col min="9218" max="9218" width="15" style="2" customWidth="1"/>
    <col min="9219" max="9219" width="13.85546875" style="2" customWidth="1"/>
    <col min="9220" max="9220" width="12.42578125" style="2" customWidth="1"/>
    <col min="9221" max="9221" width="8.7109375" style="2" customWidth="1"/>
    <col min="9222" max="9222" width="12" style="2" customWidth="1"/>
    <col min="9223" max="9223" width="17.140625" style="2" customWidth="1"/>
    <col min="9224" max="9224" width="8.140625" style="2" customWidth="1"/>
    <col min="9225" max="9225" width="8.7109375" style="2" customWidth="1"/>
    <col min="9226" max="9226" width="10.5703125" style="2" customWidth="1"/>
    <col min="9227" max="9227" width="13.5703125" style="2" customWidth="1"/>
    <col min="9228" max="9228" width="8.140625" style="2" customWidth="1"/>
    <col min="9229" max="9229" width="8.7109375" style="2" customWidth="1"/>
    <col min="9230" max="9230" width="9.42578125" style="2" customWidth="1"/>
    <col min="9231" max="9231" width="14" style="2" customWidth="1"/>
    <col min="9232" max="9232" width="8.140625" style="2" customWidth="1"/>
    <col min="9233" max="9233" width="8.7109375" style="2" customWidth="1"/>
    <col min="9234" max="9234" width="9.42578125" style="2" customWidth="1"/>
    <col min="9235" max="9235" width="15.28515625" style="2" customWidth="1"/>
    <col min="9236" max="9236" width="10.7109375" style="2" customWidth="1"/>
    <col min="9237" max="9237" width="14" style="2" customWidth="1"/>
    <col min="9238" max="9238" width="11.85546875" style="2" customWidth="1"/>
    <col min="9239" max="9239" width="10.28515625" style="2" customWidth="1"/>
    <col min="9240" max="9240" width="10.42578125" style="2" customWidth="1"/>
    <col min="9241" max="9469" width="12.7109375" style="2"/>
    <col min="9470" max="9470" width="41.42578125" style="2" customWidth="1"/>
    <col min="9471" max="9471" width="9.85546875" style="2" customWidth="1"/>
    <col min="9472" max="9472" width="23" style="2" customWidth="1"/>
    <col min="9473" max="9473" width="8.7109375" style="2" customWidth="1"/>
    <col min="9474" max="9474" width="15" style="2" customWidth="1"/>
    <col min="9475" max="9475" width="13.85546875" style="2" customWidth="1"/>
    <col min="9476" max="9476" width="12.42578125" style="2" customWidth="1"/>
    <col min="9477" max="9477" width="8.7109375" style="2" customWidth="1"/>
    <col min="9478" max="9478" width="12" style="2" customWidth="1"/>
    <col min="9479" max="9479" width="17.140625" style="2" customWidth="1"/>
    <col min="9480" max="9480" width="8.140625" style="2" customWidth="1"/>
    <col min="9481" max="9481" width="8.7109375" style="2" customWidth="1"/>
    <col min="9482" max="9482" width="10.5703125" style="2" customWidth="1"/>
    <col min="9483" max="9483" width="13.5703125" style="2" customWidth="1"/>
    <col min="9484" max="9484" width="8.140625" style="2" customWidth="1"/>
    <col min="9485" max="9485" width="8.7109375" style="2" customWidth="1"/>
    <col min="9486" max="9486" width="9.42578125" style="2" customWidth="1"/>
    <col min="9487" max="9487" width="14" style="2" customWidth="1"/>
    <col min="9488" max="9488" width="8.140625" style="2" customWidth="1"/>
    <col min="9489" max="9489" width="8.7109375" style="2" customWidth="1"/>
    <col min="9490" max="9490" width="9.42578125" style="2" customWidth="1"/>
    <col min="9491" max="9491" width="15.28515625" style="2" customWidth="1"/>
    <col min="9492" max="9492" width="10.7109375" style="2" customWidth="1"/>
    <col min="9493" max="9493" width="14" style="2" customWidth="1"/>
    <col min="9494" max="9494" width="11.85546875" style="2" customWidth="1"/>
    <col min="9495" max="9495" width="10.28515625" style="2" customWidth="1"/>
    <col min="9496" max="9496" width="10.42578125" style="2" customWidth="1"/>
    <col min="9497" max="9725" width="12.7109375" style="2"/>
    <col min="9726" max="9726" width="41.42578125" style="2" customWidth="1"/>
    <col min="9727" max="9727" width="9.85546875" style="2" customWidth="1"/>
    <col min="9728" max="9728" width="23" style="2" customWidth="1"/>
    <col min="9729" max="9729" width="8.7109375" style="2" customWidth="1"/>
    <col min="9730" max="9730" width="15" style="2" customWidth="1"/>
    <col min="9731" max="9731" width="13.85546875" style="2" customWidth="1"/>
    <col min="9732" max="9732" width="12.42578125" style="2" customWidth="1"/>
    <col min="9733" max="9733" width="8.7109375" style="2" customWidth="1"/>
    <col min="9734" max="9734" width="12" style="2" customWidth="1"/>
    <col min="9735" max="9735" width="17.140625" style="2" customWidth="1"/>
    <col min="9736" max="9736" width="8.140625" style="2" customWidth="1"/>
    <col min="9737" max="9737" width="8.7109375" style="2" customWidth="1"/>
    <col min="9738" max="9738" width="10.5703125" style="2" customWidth="1"/>
    <col min="9739" max="9739" width="13.5703125" style="2" customWidth="1"/>
    <col min="9740" max="9740" width="8.140625" style="2" customWidth="1"/>
    <col min="9741" max="9741" width="8.7109375" style="2" customWidth="1"/>
    <col min="9742" max="9742" width="9.42578125" style="2" customWidth="1"/>
    <col min="9743" max="9743" width="14" style="2" customWidth="1"/>
    <col min="9744" max="9744" width="8.140625" style="2" customWidth="1"/>
    <col min="9745" max="9745" width="8.7109375" style="2" customWidth="1"/>
    <col min="9746" max="9746" width="9.42578125" style="2" customWidth="1"/>
    <col min="9747" max="9747" width="15.28515625" style="2" customWidth="1"/>
    <col min="9748" max="9748" width="10.7109375" style="2" customWidth="1"/>
    <col min="9749" max="9749" width="14" style="2" customWidth="1"/>
    <col min="9750" max="9750" width="11.85546875" style="2" customWidth="1"/>
    <col min="9751" max="9751" width="10.28515625" style="2" customWidth="1"/>
    <col min="9752" max="9752" width="10.42578125" style="2" customWidth="1"/>
    <col min="9753" max="9981" width="12.7109375" style="2"/>
    <col min="9982" max="9982" width="41.42578125" style="2" customWidth="1"/>
    <col min="9983" max="9983" width="9.85546875" style="2" customWidth="1"/>
    <col min="9984" max="9984" width="23" style="2" customWidth="1"/>
    <col min="9985" max="9985" width="8.7109375" style="2" customWidth="1"/>
    <col min="9986" max="9986" width="15" style="2" customWidth="1"/>
    <col min="9987" max="9987" width="13.85546875" style="2" customWidth="1"/>
    <col min="9988" max="9988" width="12.42578125" style="2" customWidth="1"/>
    <col min="9989" max="9989" width="8.7109375" style="2" customWidth="1"/>
    <col min="9990" max="9990" width="12" style="2" customWidth="1"/>
    <col min="9991" max="9991" width="17.140625" style="2" customWidth="1"/>
    <col min="9992" max="9992" width="8.140625" style="2" customWidth="1"/>
    <col min="9993" max="9993" width="8.7109375" style="2" customWidth="1"/>
    <col min="9994" max="9994" width="10.5703125" style="2" customWidth="1"/>
    <col min="9995" max="9995" width="13.5703125" style="2" customWidth="1"/>
    <col min="9996" max="9996" width="8.140625" style="2" customWidth="1"/>
    <col min="9997" max="9997" width="8.7109375" style="2" customWidth="1"/>
    <col min="9998" max="9998" width="9.42578125" style="2" customWidth="1"/>
    <col min="9999" max="9999" width="14" style="2" customWidth="1"/>
    <col min="10000" max="10000" width="8.140625" style="2" customWidth="1"/>
    <col min="10001" max="10001" width="8.7109375" style="2" customWidth="1"/>
    <col min="10002" max="10002" width="9.42578125" style="2" customWidth="1"/>
    <col min="10003" max="10003" width="15.28515625" style="2" customWidth="1"/>
    <col min="10004" max="10004" width="10.7109375" style="2" customWidth="1"/>
    <col min="10005" max="10005" width="14" style="2" customWidth="1"/>
    <col min="10006" max="10006" width="11.85546875" style="2" customWidth="1"/>
    <col min="10007" max="10007" width="10.28515625" style="2" customWidth="1"/>
    <col min="10008" max="10008" width="10.42578125" style="2" customWidth="1"/>
    <col min="10009" max="10237" width="12.7109375" style="2"/>
    <col min="10238" max="10238" width="41.42578125" style="2" customWidth="1"/>
    <col min="10239" max="10239" width="9.85546875" style="2" customWidth="1"/>
    <col min="10240" max="10240" width="23" style="2" customWidth="1"/>
    <col min="10241" max="10241" width="8.7109375" style="2" customWidth="1"/>
    <col min="10242" max="10242" width="15" style="2" customWidth="1"/>
    <col min="10243" max="10243" width="13.85546875" style="2" customWidth="1"/>
    <col min="10244" max="10244" width="12.42578125" style="2" customWidth="1"/>
    <col min="10245" max="10245" width="8.7109375" style="2" customWidth="1"/>
    <col min="10246" max="10246" width="12" style="2" customWidth="1"/>
    <col min="10247" max="10247" width="17.140625" style="2" customWidth="1"/>
    <col min="10248" max="10248" width="8.140625" style="2" customWidth="1"/>
    <col min="10249" max="10249" width="8.7109375" style="2" customWidth="1"/>
    <col min="10250" max="10250" width="10.5703125" style="2" customWidth="1"/>
    <col min="10251" max="10251" width="13.5703125" style="2" customWidth="1"/>
    <col min="10252" max="10252" width="8.140625" style="2" customWidth="1"/>
    <col min="10253" max="10253" width="8.7109375" style="2" customWidth="1"/>
    <col min="10254" max="10254" width="9.42578125" style="2" customWidth="1"/>
    <col min="10255" max="10255" width="14" style="2" customWidth="1"/>
    <col min="10256" max="10256" width="8.140625" style="2" customWidth="1"/>
    <col min="10257" max="10257" width="8.7109375" style="2" customWidth="1"/>
    <col min="10258" max="10258" width="9.42578125" style="2" customWidth="1"/>
    <col min="10259" max="10259" width="15.28515625" style="2" customWidth="1"/>
    <col min="10260" max="10260" width="10.7109375" style="2" customWidth="1"/>
    <col min="10261" max="10261" width="14" style="2" customWidth="1"/>
    <col min="10262" max="10262" width="11.85546875" style="2" customWidth="1"/>
    <col min="10263" max="10263" width="10.28515625" style="2" customWidth="1"/>
    <col min="10264" max="10264" width="10.42578125" style="2" customWidth="1"/>
    <col min="10265" max="10493" width="12.7109375" style="2"/>
    <col min="10494" max="10494" width="41.42578125" style="2" customWidth="1"/>
    <col min="10495" max="10495" width="9.85546875" style="2" customWidth="1"/>
    <col min="10496" max="10496" width="23" style="2" customWidth="1"/>
    <col min="10497" max="10497" width="8.7109375" style="2" customWidth="1"/>
    <col min="10498" max="10498" width="15" style="2" customWidth="1"/>
    <col min="10499" max="10499" width="13.85546875" style="2" customWidth="1"/>
    <col min="10500" max="10500" width="12.42578125" style="2" customWidth="1"/>
    <col min="10501" max="10501" width="8.7109375" style="2" customWidth="1"/>
    <col min="10502" max="10502" width="12" style="2" customWidth="1"/>
    <col min="10503" max="10503" width="17.140625" style="2" customWidth="1"/>
    <col min="10504" max="10504" width="8.140625" style="2" customWidth="1"/>
    <col min="10505" max="10505" width="8.7109375" style="2" customWidth="1"/>
    <col min="10506" max="10506" width="10.5703125" style="2" customWidth="1"/>
    <col min="10507" max="10507" width="13.5703125" style="2" customWidth="1"/>
    <col min="10508" max="10508" width="8.140625" style="2" customWidth="1"/>
    <col min="10509" max="10509" width="8.7109375" style="2" customWidth="1"/>
    <col min="10510" max="10510" width="9.42578125" style="2" customWidth="1"/>
    <col min="10511" max="10511" width="14" style="2" customWidth="1"/>
    <col min="10512" max="10512" width="8.140625" style="2" customWidth="1"/>
    <col min="10513" max="10513" width="8.7109375" style="2" customWidth="1"/>
    <col min="10514" max="10514" width="9.42578125" style="2" customWidth="1"/>
    <col min="10515" max="10515" width="15.28515625" style="2" customWidth="1"/>
    <col min="10516" max="10516" width="10.7109375" style="2" customWidth="1"/>
    <col min="10517" max="10517" width="14" style="2" customWidth="1"/>
    <col min="10518" max="10518" width="11.85546875" style="2" customWidth="1"/>
    <col min="10519" max="10519" width="10.28515625" style="2" customWidth="1"/>
    <col min="10520" max="10520" width="10.42578125" style="2" customWidth="1"/>
    <col min="10521" max="10749" width="12.7109375" style="2"/>
    <col min="10750" max="10750" width="41.42578125" style="2" customWidth="1"/>
    <col min="10751" max="10751" width="9.85546875" style="2" customWidth="1"/>
    <col min="10752" max="10752" width="23" style="2" customWidth="1"/>
    <col min="10753" max="10753" width="8.7109375" style="2" customWidth="1"/>
    <col min="10754" max="10754" width="15" style="2" customWidth="1"/>
    <col min="10755" max="10755" width="13.85546875" style="2" customWidth="1"/>
    <col min="10756" max="10756" width="12.42578125" style="2" customWidth="1"/>
    <col min="10757" max="10757" width="8.7109375" style="2" customWidth="1"/>
    <col min="10758" max="10758" width="12" style="2" customWidth="1"/>
    <col min="10759" max="10759" width="17.140625" style="2" customWidth="1"/>
    <col min="10760" max="10760" width="8.140625" style="2" customWidth="1"/>
    <col min="10761" max="10761" width="8.7109375" style="2" customWidth="1"/>
    <col min="10762" max="10762" width="10.5703125" style="2" customWidth="1"/>
    <col min="10763" max="10763" width="13.5703125" style="2" customWidth="1"/>
    <col min="10764" max="10764" width="8.140625" style="2" customWidth="1"/>
    <col min="10765" max="10765" width="8.7109375" style="2" customWidth="1"/>
    <col min="10766" max="10766" width="9.42578125" style="2" customWidth="1"/>
    <col min="10767" max="10767" width="14" style="2" customWidth="1"/>
    <col min="10768" max="10768" width="8.140625" style="2" customWidth="1"/>
    <col min="10769" max="10769" width="8.7109375" style="2" customWidth="1"/>
    <col min="10770" max="10770" width="9.42578125" style="2" customWidth="1"/>
    <col min="10771" max="10771" width="15.28515625" style="2" customWidth="1"/>
    <col min="10772" max="10772" width="10.7109375" style="2" customWidth="1"/>
    <col min="10773" max="10773" width="14" style="2" customWidth="1"/>
    <col min="10774" max="10774" width="11.85546875" style="2" customWidth="1"/>
    <col min="10775" max="10775" width="10.28515625" style="2" customWidth="1"/>
    <col min="10776" max="10776" width="10.42578125" style="2" customWidth="1"/>
    <col min="10777" max="11005" width="12.7109375" style="2"/>
    <col min="11006" max="11006" width="41.42578125" style="2" customWidth="1"/>
    <col min="11007" max="11007" width="9.85546875" style="2" customWidth="1"/>
    <col min="11008" max="11008" width="23" style="2" customWidth="1"/>
    <col min="11009" max="11009" width="8.7109375" style="2" customWidth="1"/>
    <col min="11010" max="11010" width="15" style="2" customWidth="1"/>
    <col min="11011" max="11011" width="13.85546875" style="2" customWidth="1"/>
    <col min="11012" max="11012" width="12.42578125" style="2" customWidth="1"/>
    <col min="11013" max="11013" width="8.7109375" style="2" customWidth="1"/>
    <col min="11014" max="11014" width="12" style="2" customWidth="1"/>
    <col min="11015" max="11015" width="17.140625" style="2" customWidth="1"/>
    <col min="11016" max="11016" width="8.140625" style="2" customWidth="1"/>
    <col min="11017" max="11017" width="8.7109375" style="2" customWidth="1"/>
    <col min="11018" max="11018" width="10.5703125" style="2" customWidth="1"/>
    <col min="11019" max="11019" width="13.5703125" style="2" customWidth="1"/>
    <col min="11020" max="11020" width="8.140625" style="2" customWidth="1"/>
    <col min="11021" max="11021" width="8.7109375" style="2" customWidth="1"/>
    <col min="11022" max="11022" width="9.42578125" style="2" customWidth="1"/>
    <col min="11023" max="11023" width="14" style="2" customWidth="1"/>
    <col min="11024" max="11024" width="8.140625" style="2" customWidth="1"/>
    <col min="11025" max="11025" width="8.7109375" style="2" customWidth="1"/>
    <col min="11026" max="11026" width="9.42578125" style="2" customWidth="1"/>
    <col min="11027" max="11027" width="15.28515625" style="2" customWidth="1"/>
    <col min="11028" max="11028" width="10.7109375" style="2" customWidth="1"/>
    <col min="11029" max="11029" width="14" style="2" customWidth="1"/>
    <col min="11030" max="11030" width="11.85546875" style="2" customWidth="1"/>
    <col min="11031" max="11031" width="10.28515625" style="2" customWidth="1"/>
    <col min="11032" max="11032" width="10.42578125" style="2" customWidth="1"/>
    <col min="11033" max="11261" width="12.7109375" style="2"/>
    <col min="11262" max="11262" width="41.42578125" style="2" customWidth="1"/>
    <col min="11263" max="11263" width="9.85546875" style="2" customWidth="1"/>
    <col min="11264" max="11264" width="23" style="2" customWidth="1"/>
    <col min="11265" max="11265" width="8.7109375" style="2" customWidth="1"/>
    <col min="11266" max="11266" width="15" style="2" customWidth="1"/>
    <col min="11267" max="11267" width="13.85546875" style="2" customWidth="1"/>
    <col min="11268" max="11268" width="12.42578125" style="2" customWidth="1"/>
    <col min="11269" max="11269" width="8.7109375" style="2" customWidth="1"/>
    <col min="11270" max="11270" width="12" style="2" customWidth="1"/>
    <col min="11271" max="11271" width="17.140625" style="2" customWidth="1"/>
    <col min="11272" max="11272" width="8.140625" style="2" customWidth="1"/>
    <col min="11273" max="11273" width="8.7109375" style="2" customWidth="1"/>
    <col min="11274" max="11274" width="10.5703125" style="2" customWidth="1"/>
    <col min="11275" max="11275" width="13.5703125" style="2" customWidth="1"/>
    <col min="11276" max="11276" width="8.140625" style="2" customWidth="1"/>
    <col min="11277" max="11277" width="8.7109375" style="2" customWidth="1"/>
    <col min="11278" max="11278" width="9.42578125" style="2" customWidth="1"/>
    <col min="11279" max="11279" width="14" style="2" customWidth="1"/>
    <col min="11280" max="11280" width="8.140625" style="2" customWidth="1"/>
    <col min="11281" max="11281" width="8.7109375" style="2" customWidth="1"/>
    <col min="11282" max="11282" width="9.42578125" style="2" customWidth="1"/>
    <col min="11283" max="11283" width="15.28515625" style="2" customWidth="1"/>
    <col min="11284" max="11284" width="10.7109375" style="2" customWidth="1"/>
    <col min="11285" max="11285" width="14" style="2" customWidth="1"/>
    <col min="11286" max="11286" width="11.85546875" style="2" customWidth="1"/>
    <col min="11287" max="11287" width="10.28515625" style="2" customWidth="1"/>
    <col min="11288" max="11288" width="10.42578125" style="2" customWidth="1"/>
    <col min="11289" max="11517" width="12.7109375" style="2"/>
    <col min="11518" max="11518" width="41.42578125" style="2" customWidth="1"/>
    <col min="11519" max="11519" width="9.85546875" style="2" customWidth="1"/>
    <col min="11520" max="11520" width="23" style="2" customWidth="1"/>
    <col min="11521" max="11521" width="8.7109375" style="2" customWidth="1"/>
    <col min="11522" max="11522" width="15" style="2" customWidth="1"/>
    <col min="11523" max="11523" width="13.85546875" style="2" customWidth="1"/>
    <col min="11524" max="11524" width="12.42578125" style="2" customWidth="1"/>
    <col min="11525" max="11525" width="8.7109375" style="2" customWidth="1"/>
    <col min="11526" max="11526" width="12" style="2" customWidth="1"/>
    <col min="11527" max="11527" width="17.140625" style="2" customWidth="1"/>
    <col min="11528" max="11528" width="8.140625" style="2" customWidth="1"/>
    <col min="11529" max="11529" width="8.7109375" style="2" customWidth="1"/>
    <col min="11530" max="11530" width="10.5703125" style="2" customWidth="1"/>
    <col min="11531" max="11531" width="13.5703125" style="2" customWidth="1"/>
    <col min="11532" max="11532" width="8.140625" style="2" customWidth="1"/>
    <col min="11533" max="11533" width="8.7109375" style="2" customWidth="1"/>
    <col min="11534" max="11534" width="9.42578125" style="2" customWidth="1"/>
    <col min="11535" max="11535" width="14" style="2" customWidth="1"/>
    <col min="11536" max="11536" width="8.140625" style="2" customWidth="1"/>
    <col min="11537" max="11537" width="8.7109375" style="2" customWidth="1"/>
    <col min="11538" max="11538" width="9.42578125" style="2" customWidth="1"/>
    <col min="11539" max="11539" width="15.28515625" style="2" customWidth="1"/>
    <col min="11540" max="11540" width="10.7109375" style="2" customWidth="1"/>
    <col min="11541" max="11541" width="14" style="2" customWidth="1"/>
    <col min="11542" max="11542" width="11.85546875" style="2" customWidth="1"/>
    <col min="11543" max="11543" width="10.28515625" style="2" customWidth="1"/>
    <col min="11544" max="11544" width="10.42578125" style="2" customWidth="1"/>
    <col min="11545" max="11773" width="12.7109375" style="2"/>
    <col min="11774" max="11774" width="41.42578125" style="2" customWidth="1"/>
    <col min="11775" max="11775" width="9.85546875" style="2" customWidth="1"/>
    <col min="11776" max="11776" width="23" style="2" customWidth="1"/>
    <col min="11777" max="11777" width="8.7109375" style="2" customWidth="1"/>
    <col min="11778" max="11778" width="15" style="2" customWidth="1"/>
    <col min="11779" max="11779" width="13.85546875" style="2" customWidth="1"/>
    <col min="11780" max="11780" width="12.42578125" style="2" customWidth="1"/>
    <col min="11781" max="11781" width="8.7109375" style="2" customWidth="1"/>
    <col min="11782" max="11782" width="12" style="2" customWidth="1"/>
    <col min="11783" max="11783" width="17.140625" style="2" customWidth="1"/>
    <col min="11784" max="11784" width="8.140625" style="2" customWidth="1"/>
    <col min="11785" max="11785" width="8.7109375" style="2" customWidth="1"/>
    <col min="11786" max="11786" width="10.5703125" style="2" customWidth="1"/>
    <col min="11787" max="11787" width="13.5703125" style="2" customWidth="1"/>
    <col min="11788" max="11788" width="8.140625" style="2" customWidth="1"/>
    <col min="11789" max="11789" width="8.7109375" style="2" customWidth="1"/>
    <col min="11790" max="11790" width="9.42578125" style="2" customWidth="1"/>
    <col min="11791" max="11791" width="14" style="2" customWidth="1"/>
    <col min="11792" max="11792" width="8.140625" style="2" customWidth="1"/>
    <col min="11793" max="11793" width="8.7109375" style="2" customWidth="1"/>
    <col min="11794" max="11794" width="9.42578125" style="2" customWidth="1"/>
    <col min="11795" max="11795" width="15.28515625" style="2" customWidth="1"/>
    <col min="11796" max="11796" width="10.7109375" style="2" customWidth="1"/>
    <col min="11797" max="11797" width="14" style="2" customWidth="1"/>
    <col min="11798" max="11798" width="11.85546875" style="2" customWidth="1"/>
    <col min="11799" max="11799" width="10.28515625" style="2" customWidth="1"/>
    <col min="11800" max="11800" width="10.42578125" style="2" customWidth="1"/>
    <col min="11801" max="12029" width="12.7109375" style="2"/>
    <col min="12030" max="12030" width="41.42578125" style="2" customWidth="1"/>
    <col min="12031" max="12031" width="9.85546875" style="2" customWidth="1"/>
    <col min="12032" max="12032" width="23" style="2" customWidth="1"/>
    <col min="12033" max="12033" width="8.7109375" style="2" customWidth="1"/>
    <col min="12034" max="12034" width="15" style="2" customWidth="1"/>
    <col min="12035" max="12035" width="13.85546875" style="2" customWidth="1"/>
    <col min="12036" max="12036" width="12.42578125" style="2" customWidth="1"/>
    <col min="12037" max="12037" width="8.7109375" style="2" customWidth="1"/>
    <col min="12038" max="12038" width="12" style="2" customWidth="1"/>
    <col min="12039" max="12039" width="17.140625" style="2" customWidth="1"/>
    <col min="12040" max="12040" width="8.140625" style="2" customWidth="1"/>
    <col min="12041" max="12041" width="8.7109375" style="2" customWidth="1"/>
    <col min="12042" max="12042" width="10.5703125" style="2" customWidth="1"/>
    <col min="12043" max="12043" width="13.5703125" style="2" customWidth="1"/>
    <col min="12044" max="12044" width="8.140625" style="2" customWidth="1"/>
    <col min="12045" max="12045" width="8.7109375" style="2" customWidth="1"/>
    <col min="12046" max="12046" width="9.42578125" style="2" customWidth="1"/>
    <col min="12047" max="12047" width="14" style="2" customWidth="1"/>
    <col min="12048" max="12048" width="8.140625" style="2" customWidth="1"/>
    <col min="12049" max="12049" width="8.7109375" style="2" customWidth="1"/>
    <col min="12050" max="12050" width="9.42578125" style="2" customWidth="1"/>
    <col min="12051" max="12051" width="15.28515625" style="2" customWidth="1"/>
    <col min="12052" max="12052" width="10.7109375" style="2" customWidth="1"/>
    <col min="12053" max="12053" width="14" style="2" customWidth="1"/>
    <col min="12054" max="12054" width="11.85546875" style="2" customWidth="1"/>
    <col min="12055" max="12055" width="10.28515625" style="2" customWidth="1"/>
    <col min="12056" max="12056" width="10.42578125" style="2" customWidth="1"/>
    <col min="12057" max="12285" width="12.7109375" style="2"/>
    <col min="12286" max="12286" width="41.42578125" style="2" customWidth="1"/>
    <col min="12287" max="12287" width="9.85546875" style="2" customWidth="1"/>
    <col min="12288" max="12288" width="23" style="2" customWidth="1"/>
    <col min="12289" max="12289" width="8.7109375" style="2" customWidth="1"/>
    <col min="12290" max="12290" width="15" style="2" customWidth="1"/>
    <col min="12291" max="12291" width="13.85546875" style="2" customWidth="1"/>
    <col min="12292" max="12292" width="12.42578125" style="2" customWidth="1"/>
    <col min="12293" max="12293" width="8.7109375" style="2" customWidth="1"/>
    <col min="12294" max="12294" width="12" style="2" customWidth="1"/>
    <col min="12295" max="12295" width="17.140625" style="2" customWidth="1"/>
    <col min="12296" max="12296" width="8.140625" style="2" customWidth="1"/>
    <col min="12297" max="12297" width="8.7109375" style="2" customWidth="1"/>
    <col min="12298" max="12298" width="10.5703125" style="2" customWidth="1"/>
    <col min="12299" max="12299" width="13.5703125" style="2" customWidth="1"/>
    <col min="12300" max="12300" width="8.140625" style="2" customWidth="1"/>
    <col min="12301" max="12301" width="8.7109375" style="2" customWidth="1"/>
    <col min="12302" max="12302" width="9.42578125" style="2" customWidth="1"/>
    <col min="12303" max="12303" width="14" style="2" customWidth="1"/>
    <col min="12304" max="12304" width="8.140625" style="2" customWidth="1"/>
    <col min="12305" max="12305" width="8.7109375" style="2" customWidth="1"/>
    <col min="12306" max="12306" width="9.42578125" style="2" customWidth="1"/>
    <col min="12307" max="12307" width="15.28515625" style="2" customWidth="1"/>
    <col min="12308" max="12308" width="10.7109375" style="2" customWidth="1"/>
    <col min="12309" max="12309" width="14" style="2" customWidth="1"/>
    <col min="12310" max="12310" width="11.85546875" style="2" customWidth="1"/>
    <col min="12311" max="12311" width="10.28515625" style="2" customWidth="1"/>
    <col min="12312" max="12312" width="10.42578125" style="2" customWidth="1"/>
    <col min="12313" max="12541" width="12.7109375" style="2"/>
    <col min="12542" max="12542" width="41.42578125" style="2" customWidth="1"/>
    <col min="12543" max="12543" width="9.85546875" style="2" customWidth="1"/>
    <col min="12544" max="12544" width="23" style="2" customWidth="1"/>
    <col min="12545" max="12545" width="8.7109375" style="2" customWidth="1"/>
    <col min="12546" max="12546" width="15" style="2" customWidth="1"/>
    <col min="12547" max="12547" width="13.85546875" style="2" customWidth="1"/>
    <col min="12548" max="12548" width="12.42578125" style="2" customWidth="1"/>
    <col min="12549" max="12549" width="8.7109375" style="2" customWidth="1"/>
    <col min="12550" max="12550" width="12" style="2" customWidth="1"/>
    <col min="12551" max="12551" width="17.140625" style="2" customWidth="1"/>
    <col min="12552" max="12552" width="8.140625" style="2" customWidth="1"/>
    <col min="12553" max="12553" width="8.7109375" style="2" customWidth="1"/>
    <col min="12554" max="12554" width="10.5703125" style="2" customWidth="1"/>
    <col min="12555" max="12555" width="13.5703125" style="2" customWidth="1"/>
    <col min="12556" max="12556" width="8.140625" style="2" customWidth="1"/>
    <col min="12557" max="12557" width="8.7109375" style="2" customWidth="1"/>
    <col min="12558" max="12558" width="9.42578125" style="2" customWidth="1"/>
    <col min="12559" max="12559" width="14" style="2" customWidth="1"/>
    <col min="12560" max="12560" width="8.140625" style="2" customWidth="1"/>
    <col min="12561" max="12561" width="8.7109375" style="2" customWidth="1"/>
    <col min="12562" max="12562" width="9.42578125" style="2" customWidth="1"/>
    <col min="12563" max="12563" width="15.28515625" style="2" customWidth="1"/>
    <col min="12564" max="12564" width="10.7109375" style="2" customWidth="1"/>
    <col min="12565" max="12565" width="14" style="2" customWidth="1"/>
    <col min="12566" max="12566" width="11.85546875" style="2" customWidth="1"/>
    <col min="12567" max="12567" width="10.28515625" style="2" customWidth="1"/>
    <col min="12568" max="12568" width="10.42578125" style="2" customWidth="1"/>
    <col min="12569" max="12797" width="12.7109375" style="2"/>
    <col min="12798" max="12798" width="41.42578125" style="2" customWidth="1"/>
    <col min="12799" max="12799" width="9.85546875" style="2" customWidth="1"/>
    <col min="12800" max="12800" width="23" style="2" customWidth="1"/>
    <col min="12801" max="12801" width="8.7109375" style="2" customWidth="1"/>
    <col min="12802" max="12802" width="15" style="2" customWidth="1"/>
    <col min="12803" max="12803" width="13.85546875" style="2" customWidth="1"/>
    <col min="12804" max="12804" width="12.42578125" style="2" customWidth="1"/>
    <col min="12805" max="12805" width="8.7109375" style="2" customWidth="1"/>
    <col min="12806" max="12806" width="12" style="2" customWidth="1"/>
    <col min="12807" max="12807" width="17.140625" style="2" customWidth="1"/>
    <col min="12808" max="12808" width="8.140625" style="2" customWidth="1"/>
    <col min="12809" max="12809" width="8.7109375" style="2" customWidth="1"/>
    <col min="12810" max="12810" width="10.5703125" style="2" customWidth="1"/>
    <col min="12811" max="12811" width="13.5703125" style="2" customWidth="1"/>
    <col min="12812" max="12812" width="8.140625" style="2" customWidth="1"/>
    <col min="12813" max="12813" width="8.7109375" style="2" customWidth="1"/>
    <col min="12814" max="12814" width="9.42578125" style="2" customWidth="1"/>
    <col min="12815" max="12815" width="14" style="2" customWidth="1"/>
    <col min="12816" max="12816" width="8.140625" style="2" customWidth="1"/>
    <col min="12817" max="12817" width="8.7109375" style="2" customWidth="1"/>
    <col min="12818" max="12818" width="9.42578125" style="2" customWidth="1"/>
    <col min="12819" max="12819" width="15.28515625" style="2" customWidth="1"/>
    <col min="12820" max="12820" width="10.7109375" style="2" customWidth="1"/>
    <col min="12821" max="12821" width="14" style="2" customWidth="1"/>
    <col min="12822" max="12822" width="11.85546875" style="2" customWidth="1"/>
    <col min="12823" max="12823" width="10.28515625" style="2" customWidth="1"/>
    <col min="12824" max="12824" width="10.42578125" style="2" customWidth="1"/>
    <col min="12825" max="13053" width="12.7109375" style="2"/>
    <col min="13054" max="13054" width="41.42578125" style="2" customWidth="1"/>
    <col min="13055" max="13055" width="9.85546875" style="2" customWidth="1"/>
    <col min="13056" max="13056" width="23" style="2" customWidth="1"/>
    <col min="13057" max="13057" width="8.7109375" style="2" customWidth="1"/>
    <col min="13058" max="13058" width="15" style="2" customWidth="1"/>
    <col min="13059" max="13059" width="13.85546875" style="2" customWidth="1"/>
    <col min="13060" max="13060" width="12.42578125" style="2" customWidth="1"/>
    <col min="13061" max="13061" width="8.7109375" style="2" customWidth="1"/>
    <col min="13062" max="13062" width="12" style="2" customWidth="1"/>
    <col min="13063" max="13063" width="17.140625" style="2" customWidth="1"/>
    <col min="13064" max="13064" width="8.140625" style="2" customWidth="1"/>
    <col min="13065" max="13065" width="8.7109375" style="2" customWidth="1"/>
    <col min="13066" max="13066" width="10.5703125" style="2" customWidth="1"/>
    <col min="13067" max="13067" width="13.5703125" style="2" customWidth="1"/>
    <col min="13068" max="13068" width="8.140625" style="2" customWidth="1"/>
    <col min="13069" max="13069" width="8.7109375" style="2" customWidth="1"/>
    <col min="13070" max="13070" width="9.42578125" style="2" customWidth="1"/>
    <col min="13071" max="13071" width="14" style="2" customWidth="1"/>
    <col min="13072" max="13072" width="8.140625" style="2" customWidth="1"/>
    <col min="13073" max="13073" width="8.7109375" style="2" customWidth="1"/>
    <col min="13074" max="13074" width="9.42578125" style="2" customWidth="1"/>
    <col min="13075" max="13075" width="15.28515625" style="2" customWidth="1"/>
    <col min="13076" max="13076" width="10.7109375" style="2" customWidth="1"/>
    <col min="13077" max="13077" width="14" style="2" customWidth="1"/>
    <col min="13078" max="13078" width="11.85546875" style="2" customWidth="1"/>
    <col min="13079" max="13079" width="10.28515625" style="2" customWidth="1"/>
    <col min="13080" max="13080" width="10.42578125" style="2" customWidth="1"/>
    <col min="13081" max="13309" width="12.7109375" style="2"/>
    <col min="13310" max="13310" width="41.42578125" style="2" customWidth="1"/>
    <col min="13311" max="13311" width="9.85546875" style="2" customWidth="1"/>
    <col min="13312" max="13312" width="23" style="2" customWidth="1"/>
    <col min="13313" max="13313" width="8.7109375" style="2" customWidth="1"/>
    <col min="13314" max="13314" width="15" style="2" customWidth="1"/>
    <col min="13315" max="13315" width="13.85546875" style="2" customWidth="1"/>
    <col min="13316" max="13316" width="12.42578125" style="2" customWidth="1"/>
    <col min="13317" max="13317" width="8.7109375" style="2" customWidth="1"/>
    <col min="13318" max="13318" width="12" style="2" customWidth="1"/>
    <col min="13319" max="13319" width="17.140625" style="2" customWidth="1"/>
    <col min="13320" max="13320" width="8.140625" style="2" customWidth="1"/>
    <col min="13321" max="13321" width="8.7109375" style="2" customWidth="1"/>
    <col min="13322" max="13322" width="10.5703125" style="2" customWidth="1"/>
    <col min="13323" max="13323" width="13.5703125" style="2" customWidth="1"/>
    <col min="13324" max="13324" width="8.140625" style="2" customWidth="1"/>
    <col min="13325" max="13325" width="8.7109375" style="2" customWidth="1"/>
    <col min="13326" max="13326" width="9.42578125" style="2" customWidth="1"/>
    <col min="13327" max="13327" width="14" style="2" customWidth="1"/>
    <col min="13328" max="13328" width="8.140625" style="2" customWidth="1"/>
    <col min="13329" max="13329" width="8.7109375" style="2" customWidth="1"/>
    <col min="13330" max="13330" width="9.42578125" style="2" customWidth="1"/>
    <col min="13331" max="13331" width="15.28515625" style="2" customWidth="1"/>
    <col min="13332" max="13332" width="10.7109375" style="2" customWidth="1"/>
    <col min="13333" max="13333" width="14" style="2" customWidth="1"/>
    <col min="13334" max="13334" width="11.85546875" style="2" customWidth="1"/>
    <col min="13335" max="13335" width="10.28515625" style="2" customWidth="1"/>
    <col min="13336" max="13336" width="10.42578125" style="2" customWidth="1"/>
    <col min="13337" max="13565" width="12.7109375" style="2"/>
    <col min="13566" max="13566" width="41.42578125" style="2" customWidth="1"/>
    <col min="13567" max="13567" width="9.85546875" style="2" customWidth="1"/>
    <col min="13568" max="13568" width="23" style="2" customWidth="1"/>
    <col min="13569" max="13569" width="8.7109375" style="2" customWidth="1"/>
    <col min="13570" max="13570" width="15" style="2" customWidth="1"/>
    <col min="13571" max="13571" width="13.85546875" style="2" customWidth="1"/>
    <col min="13572" max="13572" width="12.42578125" style="2" customWidth="1"/>
    <col min="13573" max="13573" width="8.7109375" style="2" customWidth="1"/>
    <col min="13574" max="13574" width="12" style="2" customWidth="1"/>
    <col min="13575" max="13575" width="17.140625" style="2" customWidth="1"/>
    <col min="13576" max="13576" width="8.140625" style="2" customWidth="1"/>
    <col min="13577" max="13577" width="8.7109375" style="2" customWidth="1"/>
    <col min="13578" max="13578" width="10.5703125" style="2" customWidth="1"/>
    <col min="13579" max="13579" width="13.5703125" style="2" customWidth="1"/>
    <col min="13580" max="13580" width="8.140625" style="2" customWidth="1"/>
    <col min="13581" max="13581" width="8.7109375" style="2" customWidth="1"/>
    <col min="13582" max="13582" width="9.42578125" style="2" customWidth="1"/>
    <col min="13583" max="13583" width="14" style="2" customWidth="1"/>
    <col min="13584" max="13584" width="8.140625" style="2" customWidth="1"/>
    <col min="13585" max="13585" width="8.7109375" style="2" customWidth="1"/>
    <col min="13586" max="13586" width="9.42578125" style="2" customWidth="1"/>
    <col min="13587" max="13587" width="15.28515625" style="2" customWidth="1"/>
    <col min="13588" max="13588" width="10.7109375" style="2" customWidth="1"/>
    <col min="13589" max="13589" width="14" style="2" customWidth="1"/>
    <col min="13590" max="13590" width="11.85546875" style="2" customWidth="1"/>
    <col min="13591" max="13591" width="10.28515625" style="2" customWidth="1"/>
    <col min="13592" max="13592" width="10.42578125" style="2" customWidth="1"/>
    <col min="13593" max="13821" width="12.7109375" style="2"/>
    <col min="13822" max="13822" width="41.42578125" style="2" customWidth="1"/>
    <col min="13823" max="13823" width="9.85546875" style="2" customWidth="1"/>
    <col min="13824" max="13824" width="23" style="2" customWidth="1"/>
    <col min="13825" max="13825" width="8.7109375" style="2" customWidth="1"/>
    <col min="13826" max="13826" width="15" style="2" customWidth="1"/>
    <col min="13827" max="13827" width="13.85546875" style="2" customWidth="1"/>
    <col min="13828" max="13828" width="12.42578125" style="2" customWidth="1"/>
    <col min="13829" max="13829" width="8.7109375" style="2" customWidth="1"/>
    <col min="13830" max="13830" width="12" style="2" customWidth="1"/>
    <col min="13831" max="13831" width="17.140625" style="2" customWidth="1"/>
    <col min="13832" max="13832" width="8.140625" style="2" customWidth="1"/>
    <col min="13833" max="13833" width="8.7109375" style="2" customWidth="1"/>
    <col min="13834" max="13834" width="10.5703125" style="2" customWidth="1"/>
    <col min="13835" max="13835" width="13.5703125" style="2" customWidth="1"/>
    <col min="13836" max="13836" width="8.140625" style="2" customWidth="1"/>
    <col min="13837" max="13837" width="8.7109375" style="2" customWidth="1"/>
    <col min="13838" max="13838" width="9.42578125" style="2" customWidth="1"/>
    <col min="13839" max="13839" width="14" style="2" customWidth="1"/>
    <col min="13840" max="13840" width="8.140625" style="2" customWidth="1"/>
    <col min="13841" max="13841" width="8.7109375" style="2" customWidth="1"/>
    <col min="13842" max="13842" width="9.42578125" style="2" customWidth="1"/>
    <col min="13843" max="13843" width="15.28515625" style="2" customWidth="1"/>
    <col min="13844" max="13844" width="10.7109375" style="2" customWidth="1"/>
    <col min="13845" max="13845" width="14" style="2" customWidth="1"/>
    <col min="13846" max="13846" width="11.85546875" style="2" customWidth="1"/>
    <col min="13847" max="13847" width="10.28515625" style="2" customWidth="1"/>
    <col min="13848" max="13848" width="10.42578125" style="2" customWidth="1"/>
    <col min="13849" max="14077" width="12.7109375" style="2"/>
    <col min="14078" max="14078" width="41.42578125" style="2" customWidth="1"/>
    <col min="14079" max="14079" width="9.85546875" style="2" customWidth="1"/>
    <col min="14080" max="14080" width="23" style="2" customWidth="1"/>
    <col min="14081" max="14081" width="8.7109375" style="2" customWidth="1"/>
    <col min="14082" max="14082" width="15" style="2" customWidth="1"/>
    <col min="14083" max="14083" width="13.85546875" style="2" customWidth="1"/>
    <col min="14084" max="14084" width="12.42578125" style="2" customWidth="1"/>
    <col min="14085" max="14085" width="8.7109375" style="2" customWidth="1"/>
    <col min="14086" max="14086" width="12" style="2" customWidth="1"/>
    <col min="14087" max="14087" width="17.140625" style="2" customWidth="1"/>
    <col min="14088" max="14088" width="8.140625" style="2" customWidth="1"/>
    <col min="14089" max="14089" width="8.7109375" style="2" customWidth="1"/>
    <col min="14090" max="14090" width="10.5703125" style="2" customWidth="1"/>
    <col min="14091" max="14091" width="13.5703125" style="2" customWidth="1"/>
    <col min="14092" max="14092" width="8.140625" style="2" customWidth="1"/>
    <col min="14093" max="14093" width="8.7109375" style="2" customWidth="1"/>
    <col min="14094" max="14094" width="9.42578125" style="2" customWidth="1"/>
    <col min="14095" max="14095" width="14" style="2" customWidth="1"/>
    <col min="14096" max="14096" width="8.140625" style="2" customWidth="1"/>
    <col min="14097" max="14097" width="8.7109375" style="2" customWidth="1"/>
    <col min="14098" max="14098" width="9.42578125" style="2" customWidth="1"/>
    <col min="14099" max="14099" width="15.28515625" style="2" customWidth="1"/>
    <col min="14100" max="14100" width="10.7109375" style="2" customWidth="1"/>
    <col min="14101" max="14101" width="14" style="2" customWidth="1"/>
    <col min="14102" max="14102" width="11.85546875" style="2" customWidth="1"/>
    <col min="14103" max="14103" width="10.28515625" style="2" customWidth="1"/>
    <col min="14104" max="14104" width="10.42578125" style="2" customWidth="1"/>
    <col min="14105" max="14333" width="12.7109375" style="2"/>
    <col min="14334" max="14334" width="41.42578125" style="2" customWidth="1"/>
    <col min="14335" max="14335" width="9.85546875" style="2" customWidth="1"/>
    <col min="14336" max="14336" width="23" style="2" customWidth="1"/>
    <col min="14337" max="14337" width="8.7109375" style="2" customWidth="1"/>
    <col min="14338" max="14338" width="15" style="2" customWidth="1"/>
    <col min="14339" max="14339" width="13.85546875" style="2" customWidth="1"/>
    <col min="14340" max="14340" width="12.42578125" style="2" customWidth="1"/>
    <col min="14341" max="14341" width="8.7109375" style="2" customWidth="1"/>
    <col min="14342" max="14342" width="12" style="2" customWidth="1"/>
    <col min="14343" max="14343" width="17.140625" style="2" customWidth="1"/>
    <col min="14344" max="14344" width="8.140625" style="2" customWidth="1"/>
    <col min="14345" max="14345" width="8.7109375" style="2" customWidth="1"/>
    <col min="14346" max="14346" width="10.5703125" style="2" customWidth="1"/>
    <col min="14347" max="14347" width="13.5703125" style="2" customWidth="1"/>
    <col min="14348" max="14348" width="8.140625" style="2" customWidth="1"/>
    <col min="14349" max="14349" width="8.7109375" style="2" customWidth="1"/>
    <col min="14350" max="14350" width="9.42578125" style="2" customWidth="1"/>
    <col min="14351" max="14351" width="14" style="2" customWidth="1"/>
    <col min="14352" max="14352" width="8.140625" style="2" customWidth="1"/>
    <col min="14353" max="14353" width="8.7109375" style="2" customWidth="1"/>
    <col min="14354" max="14354" width="9.42578125" style="2" customWidth="1"/>
    <col min="14355" max="14355" width="15.28515625" style="2" customWidth="1"/>
    <col min="14356" max="14356" width="10.7109375" style="2" customWidth="1"/>
    <col min="14357" max="14357" width="14" style="2" customWidth="1"/>
    <col min="14358" max="14358" width="11.85546875" style="2" customWidth="1"/>
    <col min="14359" max="14359" width="10.28515625" style="2" customWidth="1"/>
    <col min="14360" max="14360" width="10.42578125" style="2" customWidth="1"/>
    <col min="14361" max="14589" width="12.7109375" style="2"/>
    <col min="14590" max="14590" width="41.42578125" style="2" customWidth="1"/>
    <col min="14591" max="14591" width="9.85546875" style="2" customWidth="1"/>
    <col min="14592" max="14592" width="23" style="2" customWidth="1"/>
    <col min="14593" max="14593" width="8.7109375" style="2" customWidth="1"/>
    <col min="14594" max="14594" width="15" style="2" customWidth="1"/>
    <col min="14595" max="14595" width="13.85546875" style="2" customWidth="1"/>
    <col min="14596" max="14596" width="12.42578125" style="2" customWidth="1"/>
    <col min="14597" max="14597" width="8.7109375" style="2" customWidth="1"/>
    <col min="14598" max="14598" width="12" style="2" customWidth="1"/>
    <col min="14599" max="14599" width="17.140625" style="2" customWidth="1"/>
    <col min="14600" max="14600" width="8.140625" style="2" customWidth="1"/>
    <col min="14601" max="14601" width="8.7109375" style="2" customWidth="1"/>
    <col min="14602" max="14602" width="10.5703125" style="2" customWidth="1"/>
    <col min="14603" max="14603" width="13.5703125" style="2" customWidth="1"/>
    <col min="14604" max="14604" width="8.140625" style="2" customWidth="1"/>
    <col min="14605" max="14605" width="8.7109375" style="2" customWidth="1"/>
    <col min="14606" max="14606" width="9.42578125" style="2" customWidth="1"/>
    <col min="14607" max="14607" width="14" style="2" customWidth="1"/>
    <col min="14608" max="14608" width="8.140625" style="2" customWidth="1"/>
    <col min="14609" max="14609" width="8.7109375" style="2" customWidth="1"/>
    <col min="14610" max="14610" width="9.42578125" style="2" customWidth="1"/>
    <col min="14611" max="14611" width="15.28515625" style="2" customWidth="1"/>
    <col min="14612" max="14612" width="10.7109375" style="2" customWidth="1"/>
    <col min="14613" max="14613" width="14" style="2" customWidth="1"/>
    <col min="14614" max="14614" width="11.85546875" style="2" customWidth="1"/>
    <col min="14615" max="14615" width="10.28515625" style="2" customWidth="1"/>
    <col min="14616" max="14616" width="10.42578125" style="2" customWidth="1"/>
    <col min="14617" max="14845" width="12.7109375" style="2"/>
    <col min="14846" max="14846" width="41.42578125" style="2" customWidth="1"/>
    <col min="14847" max="14847" width="9.85546875" style="2" customWidth="1"/>
    <col min="14848" max="14848" width="23" style="2" customWidth="1"/>
    <col min="14849" max="14849" width="8.7109375" style="2" customWidth="1"/>
    <col min="14850" max="14850" width="15" style="2" customWidth="1"/>
    <col min="14851" max="14851" width="13.85546875" style="2" customWidth="1"/>
    <col min="14852" max="14852" width="12.42578125" style="2" customWidth="1"/>
    <col min="14853" max="14853" width="8.7109375" style="2" customWidth="1"/>
    <col min="14854" max="14854" width="12" style="2" customWidth="1"/>
    <col min="14855" max="14855" width="17.140625" style="2" customWidth="1"/>
    <col min="14856" max="14856" width="8.140625" style="2" customWidth="1"/>
    <col min="14857" max="14857" width="8.7109375" style="2" customWidth="1"/>
    <col min="14858" max="14858" width="10.5703125" style="2" customWidth="1"/>
    <col min="14859" max="14859" width="13.5703125" style="2" customWidth="1"/>
    <col min="14860" max="14860" width="8.140625" style="2" customWidth="1"/>
    <col min="14861" max="14861" width="8.7109375" style="2" customWidth="1"/>
    <col min="14862" max="14862" width="9.42578125" style="2" customWidth="1"/>
    <col min="14863" max="14863" width="14" style="2" customWidth="1"/>
    <col min="14864" max="14864" width="8.140625" style="2" customWidth="1"/>
    <col min="14865" max="14865" width="8.7109375" style="2" customWidth="1"/>
    <col min="14866" max="14866" width="9.42578125" style="2" customWidth="1"/>
    <col min="14867" max="14867" width="15.28515625" style="2" customWidth="1"/>
    <col min="14868" max="14868" width="10.7109375" style="2" customWidth="1"/>
    <col min="14869" max="14869" width="14" style="2" customWidth="1"/>
    <col min="14870" max="14870" width="11.85546875" style="2" customWidth="1"/>
    <col min="14871" max="14871" width="10.28515625" style="2" customWidth="1"/>
    <col min="14872" max="14872" width="10.42578125" style="2" customWidth="1"/>
    <col min="14873" max="15101" width="12.7109375" style="2"/>
    <col min="15102" max="15102" width="41.42578125" style="2" customWidth="1"/>
    <col min="15103" max="15103" width="9.85546875" style="2" customWidth="1"/>
    <col min="15104" max="15104" width="23" style="2" customWidth="1"/>
    <col min="15105" max="15105" width="8.7109375" style="2" customWidth="1"/>
    <col min="15106" max="15106" width="15" style="2" customWidth="1"/>
    <col min="15107" max="15107" width="13.85546875" style="2" customWidth="1"/>
    <col min="15108" max="15108" width="12.42578125" style="2" customWidth="1"/>
    <col min="15109" max="15109" width="8.7109375" style="2" customWidth="1"/>
    <col min="15110" max="15110" width="12" style="2" customWidth="1"/>
    <col min="15111" max="15111" width="17.140625" style="2" customWidth="1"/>
    <col min="15112" max="15112" width="8.140625" style="2" customWidth="1"/>
    <col min="15113" max="15113" width="8.7109375" style="2" customWidth="1"/>
    <col min="15114" max="15114" width="10.5703125" style="2" customWidth="1"/>
    <col min="15115" max="15115" width="13.5703125" style="2" customWidth="1"/>
    <col min="15116" max="15116" width="8.140625" style="2" customWidth="1"/>
    <col min="15117" max="15117" width="8.7109375" style="2" customWidth="1"/>
    <col min="15118" max="15118" width="9.42578125" style="2" customWidth="1"/>
    <col min="15119" max="15119" width="14" style="2" customWidth="1"/>
    <col min="15120" max="15120" width="8.140625" style="2" customWidth="1"/>
    <col min="15121" max="15121" width="8.7109375" style="2" customWidth="1"/>
    <col min="15122" max="15122" width="9.42578125" style="2" customWidth="1"/>
    <col min="15123" max="15123" width="15.28515625" style="2" customWidth="1"/>
    <col min="15124" max="15124" width="10.7109375" style="2" customWidth="1"/>
    <col min="15125" max="15125" width="14" style="2" customWidth="1"/>
    <col min="15126" max="15126" width="11.85546875" style="2" customWidth="1"/>
    <col min="15127" max="15127" width="10.28515625" style="2" customWidth="1"/>
    <col min="15128" max="15128" width="10.42578125" style="2" customWidth="1"/>
    <col min="15129" max="15357" width="12.7109375" style="2"/>
    <col min="15358" max="15358" width="41.42578125" style="2" customWidth="1"/>
    <col min="15359" max="15359" width="9.85546875" style="2" customWidth="1"/>
    <col min="15360" max="15360" width="23" style="2" customWidth="1"/>
    <col min="15361" max="15361" width="8.7109375" style="2" customWidth="1"/>
    <col min="15362" max="15362" width="15" style="2" customWidth="1"/>
    <col min="15363" max="15363" width="13.85546875" style="2" customWidth="1"/>
    <col min="15364" max="15364" width="12.42578125" style="2" customWidth="1"/>
    <col min="15365" max="15365" width="8.7109375" style="2" customWidth="1"/>
    <col min="15366" max="15366" width="12" style="2" customWidth="1"/>
    <col min="15367" max="15367" width="17.140625" style="2" customWidth="1"/>
    <col min="15368" max="15368" width="8.140625" style="2" customWidth="1"/>
    <col min="15369" max="15369" width="8.7109375" style="2" customWidth="1"/>
    <col min="15370" max="15370" width="10.5703125" style="2" customWidth="1"/>
    <col min="15371" max="15371" width="13.5703125" style="2" customWidth="1"/>
    <col min="15372" max="15372" width="8.140625" style="2" customWidth="1"/>
    <col min="15373" max="15373" width="8.7109375" style="2" customWidth="1"/>
    <col min="15374" max="15374" width="9.42578125" style="2" customWidth="1"/>
    <col min="15375" max="15375" width="14" style="2" customWidth="1"/>
    <col min="15376" max="15376" width="8.140625" style="2" customWidth="1"/>
    <col min="15377" max="15377" width="8.7109375" style="2" customWidth="1"/>
    <col min="15378" max="15378" width="9.42578125" style="2" customWidth="1"/>
    <col min="15379" max="15379" width="15.28515625" style="2" customWidth="1"/>
    <col min="15380" max="15380" width="10.7109375" style="2" customWidth="1"/>
    <col min="15381" max="15381" width="14" style="2" customWidth="1"/>
    <col min="15382" max="15382" width="11.85546875" style="2" customWidth="1"/>
    <col min="15383" max="15383" width="10.28515625" style="2" customWidth="1"/>
    <col min="15384" max="15384" width="10.42578125" style="2" customWidth="1"/>
    <col min="15385" max="15613" width="12.7109375" style="2"/>
    <col min="15614" max="15614" width="41.42578125" style="2" customWidth="1"/>
    <col min="15615" max="15615" width="9.85546875" style="2" customWidth="1"/>
    <col min="15616" max="15616" width="23" style="2" customWidth="1"/>
    <col min="15617" max="15617" width="8.7109375" style="2" customWidth="1"/>
    <col min="15618" max="15618" width="15" style="2" customWidth="1"/>
    <col min="15619" max="15619" width="13.85546875" style="2" customWidth="1"/>
    <col min="15620" max="15620" width="12.42578125" style="2" customWidth="1"/>
    <col min="15621" max="15621" width="8.7109375" style="2" customWidth="1"/>
    <col min="15622" max="15622" width="12" style="2" customWidth="1"/>
    <col min="15623" max="15623" width="17.140625" style="2" customWidth="1"/>
    <col min="15624" max="15624" width="8.140625" style="2" customWidth="1"/>
    <col min="15625" max="15625" width="8.7109375" style="2" customWidth="1"/>
    <col min="15626" max="15626" width="10.5703125" style="2" customWidth="1"/>
    <col min="15627" max="15627" width="13.5703125" style="2" customWidth="1"/>
    <col min="15628" max="15628" width="8.140625" style="2" customWidth="1"/>
    <col min="15629" max="15629" width="8.7109375" style="2" customWidth="1"/>
    <col min="15630" max="15630" width="9.42578125" style="2" customWidth="1"/>
    <col min="15631" max="15631" width="14" style="2" customWidth="1"/>
    <col min="15632" max="15632" width="8.140625" style="2" customWidth="1"/>
    <col min="15633" max="15633" width="8.7109375" style="2" customWidth="1"/>
    <col min="15634" max="15634" width="9.42578125" style="2" customWidth="1"/>
    <col min="15635" max="15635" width="15.28515625" style="2" customWidth="1"/>
    <col min="15636" max="15636" width="10.7109375" style="2" customWidth="1"/>
    <col min="15637" max="15637" width="14" style="2" customWidth="1"/>
    <col min="15638" max="15638" width="11.85546875" style="2" customWidth="1"/>
    <col min="15639" max="15639" width="10.28515625" style="2" customWidth="1"/>
    <col min="15640" max="15640" width="10.42578125" style="2" customWidth="1"/>
    <col min="15641" max="15869" width="12.7109375" style="2"/>
    <col min="15870" max="15870" width="41.42578125" style="2" customWidth="1"/>
    <col min="15871" max="15871" width="9.85546875" style="2" customWidth="1"/>
    <col min="15872" max="15872" width="23" style="2" customWidth="1"/>
    <col min="15873" max="15873" width="8.7109375" style="2" customWidth="1"/>
    <col min="15874" max="15874" width="15" style="2" customWidth="1"/>
    <col min="15875" max="15875" width="13.85546875" style="2" customWidth="1"/>
    <col min="15876" max="15876" width="12.42578125" style="2" customWidth="1"/>
    <col min="15877" max="15877" width="8.7109375" style="2" customWidth="1"/>
    <col min="15878" max="15878" width="12" style="2" customWidth="1"/>
    <col min="15879" max="15879" width="17.140625" style="2" customWidth="1"/>
    <col min="15880" max="15880" width="8.140625" style="2" customWidth="1"/>
    <col min="15881" max="15881" width="8.7109375" style="2" customWidth="1"/>
    <col min="15882" max="15882" width="10.5703125" style="2" customWidth="1"/>
    <col min="15883" max="15883" width="13.5703125" style="2" customWidth="1"/>
    <col min="15884" max="15884" width="8.140625" style="2" customWidth="1"/>
    <col min="15885" max="15885" width="8.7109375" style="2" customWidth="1"/>
    <col min="15886" max="15886" width="9.42578125" style="2" customWidth="1"/>
    <col min="15887" max="15887" width="14" style="2" customWidth="1"/>
    <col min="15888" max="15888" width="8.140625" style="2" customWidth="1"/>
    <col min="15889" max="15889" width="8.7109375" style="2" customWidth="1"/>
    <col min="15890" max="15890" width="9.42578125" style="2" customWidth="1"/>
    <col min="15891" max="15891" width="15.28515625" style="2" customWidth="1"/>
    <col min="15892" max="15892" width="10.7109375" style="2" customWidth="1"/>
    <col min="15893" max="15893" width="14" style="2" customWidth="1"/>
    <col min="15894" max="15894" width="11.85546875" style="2" customWidth="1"/>
    <col min="15895" max="15895" width="10.28515625" style="2" customWidth="1"/>
    <col min="15896" max="15896" width="10.42578125" style="2" customWidth="1"/>
    <col min="15897" max="16125" width="12.7109375" style="2"/>
    <col min="16126" max="16126" width="41.42578125" style="2" customWidth="1"/>
    <col min="16127" max="16127" width="9.85546875" style="2" customWidth="1"/>
    <col min="16128" max="16128" width="23" style="2" customWidth="1"/>
    <col min="16129" max="16129" width="8.7109375" style="2" customWidth="1"/>
    <col min="16130" max="16130" width="15" style="2" customWidth="1"/>
    <col min="16131" max="16131" width="13.85546875" style="2" customWidth="1"/>
    <col min="16132" max="16132" width="12.42578125" style="2" customWidth="1"/>
    <col min="16133" max="16133" width="8.7109375" style="2" customWidth="1"/>
    <col min="16134" max="16134" width="12" style="2" customWidth="1"/>
    <col min="16135" max="16135" width="17.140625" style="2" customWidth="1"/>
    <col min="16136" max="16136" width="8.140625" style="2" customWidth="1"/>
    <col min="16137" max="16137" width="8.7109375" style="2" customWidth="1"/>
    <col min="16138" max="16138" width="10.5703125" style="2" customWidth="1"/>
    <col min="16139" max="16139" width="13.5703125" style="2" customWidth="1"/>
    <col min="16140" max="16140" width="8.140625" style="2" customWidth="1"/>
    <col min="16141" max="16141" width="8.7109375" style="2" customWidth="1"/>
    <col min="16142" max="16142" width="9.42578125" style="2" customWidth="1"/>
    <col min="16143" max="16143" width="14" style="2" customWidth="1"/>
    <col min="16144" max="16144" width="8.140625" style="2" customWidth="1"/>
    <col min="16145" max="16145" width="8.7109375" style="2" customWidth="1"/>
    <col min="16146" max="16146" width="9.42578125" style="2" customWidth="1"/>
    <col min="16147" max="16147" width="15.28515625" style="2" customWidth="1"/>
    <col min="16148" max="16148" width="10.7109375" style="2" customWidth="1"/>
    <col min="16149" max="16149" width="14" style="2" customWidth="1"/>
    <col min="16150" max="16150" width="11.85546875" style="2" customWidth="1"/>
    <col min="16151" max="16151" width="10.28515625" style="2" customWidth="1"/>
    <col min="16152" max="16152" width="10.42578125" style="2" customWidth="1"/>
    <col min="16153" max="16384" width="12.7109375" style="2"/>
  </cols>
  <sheetData>
    <row r="1" spans="1:27" ht="12.75" x14ac:dyDescent="0.2">
      <c r="A1" s="1" t="s">
        <v>0</v>
      </c>
      <c r="B1" s="1"/>
      <c r="C1" s="178" t="s">
        <v>245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"/>
    </row>
    <row r="2" spans="1:27" x14ac:dyDescent="0.2">
      <c r="A2" s="1" t="s">
        <v>1</v>
      </c>
      <c r="B2" s="1"/>
      <c r="C2" s="1"/>
      <c r="D2" s="133"/>
      <c r="E2" s="133"/>
      <c r="F2" s="133"/>
      <c r="G2" s="133"/>
      <c r="H2" s="133"/>
      <c r="I2" s="133"/>
      <c r="J2" s="14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"/>
    </row>
    <row r="3" spans="1:27" x14ac:dyDescent="0.2">
      <c r="A3" s="1" t="s">
        <v>2</v>
      </c>
      <c r="B3" s="1"/>
      <c r="C3" s="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"/>
    </row>
    <row r="4" spans="1:27" ht="12.75" x14ac:dyDescent="0.2">
      <c r="A4" s="221" t="s">
        <v>3</v>
      </c>
      <c r="B4" s="221"/>
      <c r="C4" s="222"/>
      <c r="D4" s="256"/>
      <c r="E4" s="256"/>
      <c r="F4" s="256"/>
      <c r="G4" s="256"/>
      <c r="H4" s="260"/>
      <c r="I4" s="261" t="s">
        <v>4</v>
      </c>
      <c r="J4" s="262">
        <v>1.04</v>
      </c>
      <c r="K4" s="262"/>
      <c r="L4" s="260"/>
      <c r="M4" s="261" t="s">
        <v>4</v>
      </c>
      <c r="N4" s="262">
        <v>1.0820000000000001</v>
      </c>
      <c r="O4" s="262"/>
      <c r="P4" s="260"/>
      <c r="Q4" s="261" t="s">
        <v>4</v>
      </c>
      <c r="R4" s="262">
        <v>1.125</v>
      </c>
      <c r="S4" s="262"/>
      <c r="T4" s="260"/>
      <c r="U4" s="261" t="s">
        <v>4</v>
      </c>
      <c r="V4" s="262">
        <v>1.17</v>
      </c>
      <c r="W4" s="257"/>
      <c r="X4" s="256"/>
      <c r="Y4" s="221"/>
      <c r="Z4" s="220"/>
      <c r="AA4" s="224"/>
    </row>
    <row r="5" spans="1:27" s="5" customFormat="1" x14ac:dyDescent="0.2">
      <c r="A5" s="223"/>
      <c r="B5" s="223"/>
      <c r="C5" s="223"/>
      <c r="D5" s="258"/>
      <c r="E5" s="257"/>
      <c r="F5" s="257"/>
      <c r="G5" s="257"/>
      <c r="H5" s="258"/>
      <c r="I5" s="261" t="s">
        <v>5</v>
      </c>
      <c r="J5" s="262">
        <v>1.03</v>
      </c>
      <c r="K5" s="262"/>
      <c r="L5" s="260"/>
      <c r="M5" s="261" t="s">
        <v>5</v>
      </c>
      <c r="N5" s="262">
        <v>1.0609999999999999</v>
      </c>
      <c r="O5" s="262"/>
      <c r="P5" s="260"/>
      <c r="Q5" s="261" t="s">
        <v>5</v>
      </c>
      <c r="R5" s="262">
        <v>1.093</v>
      </c>
      <c r="S5" s="262"/>
      <c r="T5" s="260"/>
      <c r="U5" s="261" t="s">
        <v>5</v>
      </c>
      <c r="V5" s="262">
        <v>1.1259999999999999</v>
      </c>
      <c r="W5" s="257"/>
      <c r="X5" s="257"/>
      <c r="Y5" s="223"/>
      <c r="Z5" s="225"/>
      <c r="AA5" s="225"/>
    </row>
    <row r="6" spans="1:27" s="5" customFormat="1" x14ac:dyDescent="0.2">
      <c r="A6" s="210" t="s">
        <v>244</v>
      </c>
      <c r="B6" s="4"/>
      <c r="C6" s="4"/>
      <c r="D6" s="135"/>
      <c r="E6" s="135"/>
      <c r="F6" s="135"/>
      <c r="G6" s="134"/>
      <c r="H6" s="135"/>
      <c r="I6" s="145"/>
      <c r="J6" s="134"/>
      <c r="K6" s="134"/>
      <c r="L6" s="135"/>
      <c r="M6" s="145"/>
      <c r="N6" s="134"/>
      <c r="O6" s="134"/>
      <c r="P6" s="135"/>
      <c r="Q6" s="145"/>
      <c r="R6" s="134"/>
      <c r="S6" s="134"/>
      <c r="T6" s="135"/>
      <c r="U6" s="145"/>
      <c r="V6" s="134"/>
      <c r="W6" s="134"/>
      <c r="X6" s="134"/>
      <c r="Y6" s="3"/>
    </row>
    <row r="7" spans="1:27" s="5" customFormat="1" ht="12.75" thickBot="1" x14ac:dyDescent="0.25">
      <c r="A7" s="4"/>
      <c r="B7" s="4"/>
      <c r="C7" s="4"/>
      <c r="D7" s="135"/>
      <c r="E7" s="135"/>
      <c r="F7" s="134"/>
      <c r="G7" s="134"/>
      <c r="H7" s="135"/>
      <c r="I7" s="135"/>
      <c r="J7" s="134"/>
      <c r="K7" s="134"/>
      <c r="L7" s="135"/>
      <c r="M7" s="135"/>
      <c r="N7" s="134"/>
      <c r="O7" s="134"/>
      <c r="P7" s="135"/>
      <c r="Q7" s="135"/>
      <c r="R7" s="134"/>
      <c r="S7" s="134"/>
      <c r="T7" s="135"/>
      <c r="U7" s="135"/>
      <c r="V7" s="134"/>
      <c r="W7" s="134"/>
      <c r="X7" s="134"/>
      <c r="Y7" s="3"/>
    </row>
    <row r="8" spans="1:27" x14ac:dyDescent="0.2">
      <c r="A8" s="6"/>
      <c r="B8" s="7"/>
      <c r="C8" s="8"/>
      <c r="D8" s="418" t="s">
        <v>6</v>
      </c>
      <c r="E8" s="419"/>
      <c r="F8" s="419"/>
      <c r="G8" s="420"/>
      <c r="H8" s="421" t="s">
        <v>7</v>
      </c>
      <c r="I8" s="422"/>
      <c r="J8" s="422"/>
      <c r="K8" s="423"/>
      <c r="L8" s="421" t="s">
        <v>8</v>
      </c>
      <c r="M8" s="422"/>
      <c r="N8" s="422"/>
      <c r="O8" s="423"/>
      <c r="P8" s="421" t="s">
        <v>9</v>
      </c>
      <c r="Q8" s="422"/>
      <c r="R8" s="422"/>
      <c r="S8" s="423"/>
      <c r="T8" s="421" t="s">
        <v>10</v>
      </c>
      <c r="U8" s="422"/>
      <c r="V8" s="422"/>
      <c r="W8" s="423"/>
      <c r="X8" s="416" t="s">
        <v>11</v>
      </c>
      <c r="Y8" s="417"/>
    </row>
    <row r="9" spans="1:27" ht="16.5" customHeight="1" x14ac:dyDescent="0.2">
      <c r="A9" s="9" t="s">
        <v>12</v>
      </c>
      <c r="B9" s="10" t="s">
        <v>13</v>
      </c>
      <c r="C9" s="11" t="s">
        <v>14</v>
      </c>
      <c r="D9" s="147" t="s">
        <v>15</v>
      </c>
      <c r="E9" s="136" t="s">
        <v>16</v>
      </c>
      <c r="F9" s="136" t="s">
        <v>17</v>
      </c>
      <c r="G9" s="146" t="s">
        <v>18</v>
      </c>
      <c r="H9" s="147" t="s">
        <v>15</v>
      </c>
      <c r="I9" s="136" t="s">
        <v>16</v>
      </c>
      <c r="J9" s="136" t="s">
        <v>17</v>
      </c>
      <c r="K9" s="146" t="s">
        <v>18</v>
      </c>
      <c r="L9" s="147" t="s">
        <v>15</v>
      </c>
      <c r="M9" s="136" t="s">
        <v>16</v>
      </c>
      <c r="N9" s="136" t="s">
        <v>17</v>
      </c>
      <c r="O9" s="146" t="s">
        <v>18</v>
      </c>
      <c r="P9" s="147" t="s">
        <v>15</v>
      </c>
      <c r="Q9" s="136" t="s">
        <v>16</v>
      </c>
      <c r="R9" s="136" t="s">
        <v>17</v>
      </c>
      <c r="S9" s="146" t="s">
        <v>18</v>
      </c>
      <c r="T9" s="147" t="s">
        <v>15</v>
      </c>
      <c r="U9" s="136" t="s">
        <v>16</v>
      </c>
      <c r="V9" s="136" t="s">
        <v>17</v>
      </c>
      <c r="W9" s="146" t="s">
        <v>18</v>
      </c>
      <c r="X9" s="147" t="s">
        <v>17</v>
      </c>
      <c r="Y9" s="12" t="s">
        <v>18</v>
      </c>
    </row>
    <row r="10" spans="1:27" x14ac:dyDescent="0.2">
      <c r="A10" s="18"/>
      <c r="B10" s="17"/>
      <c r="C10" s="17"/>
      <c r="D10" s="149"/>
      <c r="E10" s="137"/>
      <c r="F10" s="138"/>
      <c r="G10" s="148"/>
      <c r="H10" s="149"/>
      <c r="I10" s="137"/>
      <c r="J10" s="138"/>
      <c r="K10" s="148"/>
      <c r="L10" s="149"/>
      <c r="M10" s="137"/>
      <c r="N10" s="138"/>
      <c r="O10" s="148"/>
      <c r="P10" s="149"/>
      <c r="Q10" s="137"/>
      <c r="R10" s="138"/>
      <c r="S10" s="148"/>
      <c r="T10" s="149"/>
      <c r="U10" s="137"/>
      <c r="V10" s="138"/>
      <c r="W10" s="148"/>
      <c r="X10" s="150"/>
      <c r="Y10" s="14"/>
    </row>
    <row r="11" spans="1:27" x14ac:dyDescent="0.2">
      <c r="A11" s="13" t="s">
        <v>58</v>
      </c>
      <c r="B11" s="17"/>
      <c r="C11" s="17"/>
      <c r="D11" s="149"/>
      <c r="E11" s="137"/>
      <c r="F11" s="138"/>
      <c r="G11" s="148"/>
      <c r="H11" s="149"/>
      <c r="I11" s="137"/>
      <c r="J11" s="138"/>
      <c r="K11" s="148"/>
      <c r="L11" s="149"/>
      <c r="M11" s="137"/>
      <c r="N11" s="138"/>
      <c r="O11" s="148"/>
      <c r="P11" s="149"/>
      <c r="Q11" s="137"/>
      <c r="R11" s="138"/>
      <c r="S11" s="148"/>
      <c r="T11" s="149"/>
      <c r="U11" s="137"/>
      <c r="V11" s="138"/>
      <c r="W11" s="148"/>
      <c r="X11" s="150"/>
      <c r="Y11" s="14"/>
    </row>
    <row r="12" spans="1:27" x14ac:dyDescent="0.2">
      <c r="A12" s="29" t="s">
        <v>178</v>
      </c>
      <c r="B12" s="17"/>
      <c r="C12" s="21"/>
      <c r="D12" s="150">
        <v>1</v>
      </c>
      <c r="E12" s="138" t="e">
        <f>+'Activities Breakdown Template'!#REF!</f>
        <v>#REF!</v>
      </c>
      <c r="F12" s="138" t="e">
        <f>ROUND(D12*E12,0)</f>
        <v>#REF!</v>
      </c>
      <c r="G12" s="148"/>
      <c r="H12" s="150">
        <v>0</v>
      </c>
      <c r="I12" s="138" t="e">
        <f t="shared" ref="I12" si="0">E12*$J$5</f>
        <v>#REF!</v>
      </c>
      <c r="J12" s="138" t="e">
        <f>ROUND(H12*I12,0)</f>
        <v>#REF!</v>
      </c>
      <c r="K12" s="151"/>
      <c r="L12" s="150">
        <v>0</v>
      </c>
      <c r="M12" s="138" t="e">
        <f t="shared" ref="M12" si="1">E12*$N$5</f>
        <v>#REF!</v>
      </c>
      <c r="N12" s="138" t="e">
        <f>ROUND(L12*M12,0)</f>
        <v>#REF!</v>
      </c>
      <c r="O12" s="148"/>
      <c r="P12" s="150">
        <v>0</v>
      </c>
      <c r="Q12" s="138" t="e">
        <f t="shared" ref="Q12" si="2">E12*$R$5</f>
        <v>#REF!</v>
      </c>
      <c r="R12" s="138" t="e">
        <f>ROUND(P12*Q12,0)</f>
        <v>#REF!</v>
      </c>
      <c r="S12" s="148"/>
      <c r="T12" s="150">
        <v>0</v>
      </c>
      <c r="U12" s="138" t="e">
        <f t="shared" ref="U12" si="3">E12*$V$5</f>
        <v>#REF!</v>
      </c>
      <c r="V12" s="138" t="e">
        <f>ROUND(T12*U12,0)</f>
        <v>#REF!</v>
      </c>
      <c r="W12" s="148"/>
      <c r="X12" s="150" t="e">
        <f t="shared" ref="X12:X13" si="4">F12+J12+N12+R12+V12</f>
        <v>#REF!</v>
      </c>
      <c r="Y12" s="14"/>
    </row>
    <row r="13" spans="1:27" ht="12.75" x14ac:dyDescent="0.2">
      <c r="A13" s="415" t="s">
        <v>180</v>
      </c>
      <c r="B13" s="415"/>
      <c r="C13" s="23"/>
      <c r="D13" s="150">
        <v>10</v>
      </c>
      <c r="E13" s="166" t="e">
        <f>+'Activities Breakdown Template'!#REF!</f>
        <v>#REF!</v>
      </c>
      <c r="F13" s="138" t="e">
        <f>ROUND(D13*E13,0)</f>
        <v>#REF!</v>
      </c>
      <c r="G13" s="152"/>
      <c r="H13" s="150">
        <v>0</v>
      </c>
      <c r="I13" s="138" t="e">
        <f t="shared" ref="I13" si="5">E13*$J$5</f>
        <v>#REF!</v>
      </c>
      <c r="J13" s="138" t="e">
        <f t="shared" ref="J13" si="6">ROUND(H13*I13,0)</f>
        <v>#REF!</v>
      </c>
      <c r="K13" s="152"/>
      <c r="L13" s="150">
        <v>0</v>
      </c>
      <c r="M13" s="138" t="e">
        <f t="shared" ref="M13" si="7">E13*$N$5</f>
        <v>#REF!</v>
      </c>
      <c r="N13" s="138" t="e">
        <f t="shared" ref="N13" si="8">ROUND(L13*M13,0)</f>
        <v>#REF!</v>
      </c>
      <c r="O13" s="148"/>
      <c r="P13" s="150">
        <v>0</v>
      </c>
      <c r="Q13" s="138" t="e">
        <f t="shared" ref="Q13" si="9">E13*$R$5</f>
        <v>#REF!</v>
      </c>
      <c r="R13" s="138" t="e">
        <f t="shared" ref="R13:R16" si="10">ROUND(P13*Q13,0)</f>
        <v>#REF!</v>
      </c>
      <c r="S13" s="148"/>
      <c r="T13" s="150">
        <v>0</v>
      </c>
      <c r="U13" s="138" t="e">
        <f t="shared" ref="U13" si="11">E13*$V$5</f>
        <v>#REF!</v>
      </c>
      <c r="V13" s="138" t="e">
        <f t="shared" ref="V13:V16" si="12">ROUND(T13*U13,0)</f>
        <v>#REF!</v>
      </c>
      <c r="W13" s="148"/>
      <c r="X13" s="150" t="e">
        <f t="shared" si="4"/>
        <v>#REF!</v>
      </c>
      <c r="Y13" s="14"/>
    </row>
    <row r="14" spans="1:27" ht="12.75" x14ac:dyDescent="0.2">
      <c r="A14" s="171"/>
      <c r="B14" s="22"/>
      <c r="C14" s="23"/>
      <c r="D14" s="150"/>
      <c r="E14" s="139"/>
      <c r="F14" s="139" t="e">
        <f>SUM(F12:F13)</f>
        <v>#REF!</v>
      </c>
      <c r="G14" s="152"/>
      <c r="H14" s="150"/>
      <c r="I14" s="139"/>
      <c r="J14" s="139"/>
      <c r="K14" s="152"/>
      <c r="L14" s="150"/>
      <c r="M14" s="139"/>
      <c r="N14" s="138"/>
      <c r="O14" s="148"/>
      <c r="P14" s="150"/>
      <c r="Q14" s="138"/>
      <c r="R14" s="138"/>
      <c r="S14" s="148"/>
      <c r="T14" s="150"/>
      <c r="U14" s="138"/>
      <c r="V14" s="138"/>
      <c r="W14" s="148"/>
      <c r="X14" s="150" t="e">
        <f>SUM(X12:X13)</f>
        <v>#REF!</v>
      </c>
      <c r="Y14" s="14"/>
    </row>
    <row r="15" spans="1:27" ht="15" x14ac:dyDescent="0.3">
      <c r="A15" s="132" t="s">
        <v>176</v>
      </c>
      <c r="B15" s="17"/>
      <c r="C15" s="21"/>
      <c r="D15" s="150"/>
      <c r="E15" s="140"/>
      <c r="F15" s="138"/>
      <c r="G15" s="148"/>
      <c r="H15" s="150"/>
      <c r="I15" s="138"/>
      <c r="J15" s="138"/>
      <c r="K15" s="151"/>
      <c r="L15" s="150"/>
      <c r="M15" s="138"/>
      <c r="N15" s="138"/>
      <c r="O15" s="148"/>
      <c r="P15" s="150"/>
      <c r="Q15" s="138"/>
      <c r="R15" s="138"/>
      <c r="S15" s="148"/>
      <c r="T15" s="150"/>
      <c r="U15" s="138"/>
      <c r="V15" s="138"/>
      <c r="W15" s="148"/>
      <c r="X15" s="150"/>
      <c r="Y15" s="14"/>
    </row>
    <row r="16" spans="1:27" ht="12.75" x14ac:dyDescent="0.2">
      <c r="A16" s="170" t="s">
        <v>230</v>
      </c>
      <c r="B16" s="17"/>
      <c r="C16" s="129"/>
      <c r="D16" s="150">
        <f>+'Activities Breakdown Template'!F8</f>
        <v>0</v>
      </c>
      <c r="E16" s="140" t="e">
        <f>+'Activities Breakdown Template'!#REF!</f>
        <v>#REF!</v>
      </c>
      <c r="F16" s="138" t="e">
        <f t="shared" ref="F16:F21" si="13">ROUND(D16*E16,0)</f>
        <v>#REF!</v>
      </c>
      <c r="G16" s="148"/>
      <c r="H16" s="150">
        <v>2.5</v>
      </c>
      <c r="I16" s="138" t="e">
        <f t="shared" ref="I16:I17" si="14">E16*$J$5</f>
        <v>#REF!</v>
      </c>
      <c r="J16" s="138" t="e">
        <f t="shared" ref="J16:J21" si="15">ROUND(H16*I16,0)</f>
        <v>#REF!</v>
      </c>
      <c r="K16" s="151"/>
      <c r="L16" s="150">
        <v>0</v>
      </c>
      <c r="M16" s="138" t="e">
        <f>E16*$N$5</f>
        <v>#REF!</v>
      </c>
      <c r="N16" s="138" t="e">
        <f t="shared" ref="N16:N21" si="16">ROUND(L16*M16,0)</f>
        <v>#REF!</v>
      </c>
      <c r="O16" s="148"/>
      <c r="P16" s="150">
        <v>0</v>
      </c>
      <c r="Q16" s="138" t="e">
        <f>E16*$R$5</f>
        <v>#REF!</v>
      </c>
      <c r="R16" s="138" t="e">
        <f t="shared" si="10"/>
        <v>#REF!</v>
      </c>
      <c r="S16" s="148"/>
      <c r="T16" s="150">
        <v>0</v>
      </c>
      <c r="U16" s="138" t="e">
        <f>E16*$V$5</f>
        <v>#REF!</v>
      </c>
      <c r="V16" s="138" t="e">
        <f t="shared" si="12"/>
        <v>#REF!</v>
      </c>
      <c r="W16" s="148"/>
      <c r="X16" s="150" t="e">
        <f t="shared" ref="X16:X19" si="17">F16+J16+N16+R16+V16</f>
        <v>#REF!</v>
      </c>
      <c r="Y16" s="14"/>
    </row>
    <row r="17" spans="1:26" ht="12.75" x14ac:dyDescent="0.2">
      <c r="A17" s="170" t="s">
        <v>188</v>
      </c>
      <c r="B17" s="17"/>
      <c r="C17" s="129" t="s">
        <v>189</v>
      </c>
      <c r="D17" s="150">
        <f>+'Activities Breakdown Template'!F16</f>
        <v>0</v>
      </c>
      <c r="E17" s="140" t="e">
        <f>+'Activities Breakdown Template'!#REF!</f>
        <v>#REF!</v>
      </c>
      <c r="F17" s="138" t="e">
        <f t="shared" si="13"/>
        <v>#REF!</v>
      </c>
      <c r="G17" s="148"/>
      <c r="H17" s="150">
        <v>12</v>
      </c>
      <c r="I17" s="138" t="e">
        <f t="shared" si="14"/>
        <v>#REF!</v>
      </c>
      <c r="J17" s="138" t="e">
        <f t="shared" si="15"/>
        <v>#REF!</v>
      </c>
      <c r="K17" s="151"/>
      <c r="L17" s="150">
        <v>12</v>
      </c>
      <c r="M17" s="259" t="e">
        <f t="shared" ref="M17:M32" si="18">E17*$N$5</f>
        <v>#REF!</v>
      </c>
      <c r="N17" s="138" t="e">
        <f t="shared" si="16"/>
        <v>#REF!</v>
      </c>
      <c r="O17" s="148"/>
      <c r="P17" s="150">
        <v>12</v>
      </c>
      <c r="Q17" s="259" t="e">
        <f t="shared" ref="Q17:Q32" si="19">E17*$R$5</f>
        <v>#REF!</v>
      </c>
      <c r="R17" s="138" t="e">
        <f>ROUND(P17*Q17,0)</f>
        <v>#REF!</v>
      </c>
      <c r="S17" s="148"/>
      <c r="T17" s="150">
        <v>12</v>
      </c>
      <c r="U17" s="259" t="e">
        <f t="shared" ref="U17:U32" si="20">E17*$V$5</f>
        <v>#REF!</v>
      </c>
      <c r="V17" s="138" t="e">
        <f>ROUND(T17*U17,0)</f>
        <v>#REF!</v>
      </c>
      <c r="W17" s="148"/>
      <c r="X17" s="150" t="e">
        <f t="shared" si="17"/>
        <v>#REF!</v>
      </c>
      <c r="Y17" s="14"/>
    </row>
    <row r="18" spans="1:26" ht="12.75" x14ac:dyDescent="0.2">
      <c r="A18" s="170" t="s">
        <v>229</v>
      </c>
      <c r="B18" s="17"/>
      <c r="C18" s="129"/>
      <c r="D18" s="150">
        <f>+'Activities Breakdown Template'!E26</f>
        <v>0</v>
      </c>
      <c r="E18" s="140" t="e">
        <f>+'Activities Breakdown Template'!#REF!</f>
        <v>#REF!</v>
      </c>
      <c r="F18" s="138" t="e">
        <f t="shared" si="13"/>
        <v>#REF!</v>
      </c>
      <c r="G18" s="148"/>
      <c r="H18" s="150">
        <v>0</v>
      </c>
      <c r="I18" s="138" t="e">
        <f t="shared" ref="I18:I19" si="21">E18*$J$5</f>
        <v>#REF!</v>
      </c>
      <c r="J18" s="138" t="e">
        <f t="shared" si="15"/>
        <v>#REF!</v>
      </c>
      <c r="K18" s="151"/>
      <c r="L18" s="150">
        <v>167</v>
      </c>
      <c r="M18" s="259" t="e">
        <f t="shared" si="18"/>
        <v>#REF!</v>
      </c>
      <c r="N18" s="138" t="e">
        <f t="shared" si="16"/>
        <v>#REF!</v>
      </c>
      <c r="O18" s="148"/>
      <c r="P18" s="150">
        <v>0</v>
      </c>
      <c r="Q18" s="259" t="e">
        <f t="shared" si="19"/>
        <v>#REF!</v>
      </c>
      <c r="R18" s="138" t="e">
        <f>ROUND(P18*Q18,0)</f>
        <v>#REF!</v>
      </c>
      <c r="S18" s="148"/>
      <c r="T18" s="150">
        <v>0</v>
      </c>
      <c r="U18" s="259" t="e">
        <f t="shared" si="20"/>
        <v>#REF!</v>
      </c>
      <c r="V18" s="138" t="e">
        <f>ROUND(T18*U18,0)</f>
        <v>#REF!</v>
      </c>
      <c r="W18" s="148"/>
      <c r="X18" s="150" t="e">
        <f t="shared" si="17"/>
        <v>#REF!</v>
      </c>
      <c r="Y18" s="14"/>
    </row>
    <row r="19" spans="1:26" ht="12.75" x14ac:dyDescent="0.2">
      <c r="A19" s="170" t="s">
        <v>190</v>
      </c>
      <c r="B19" s="17"/>
      <c r="C19" s="129"/>
      <c r="D19" s="150">
        <f>+'Activities Breakdown Template'!E38</f>
        <v>0</v>
      </c>
      <c r="E19" s="140" t="e">
        <f>+'Activities Breakdown Template'!#REF!</f>
        <v>#REF!</v>
      </c>
      <c r="F19" s="138" t="e">
        <f t="shared" si="13"/>
        <v>#REF!</v>
      </c>
      <c r="G19" s="148"/>
      <c r="H19" s="150">
        <v>20</v>
      </c>
      <c r="I19" s="138" t="e">
        <f t="shared" si="21"/>
        <v>#REF!</v>
      </c>
      <c r="J19" s="138" t="e">
        <f t="shared" si="15"/>
        <v>#REF!</v>
      </c>
      <c r="K19" s="151"/>
      <c r="L19" s="150">
        <v>20</v>
      </c>
      <c r="M19" s="259" t="e">
        <f t="shared" si="18"/>
        <v>#REF!</v>
      </c>
      <c r="N19" s="138" t="e">
        <f t="shared" si="16"/>
        <v>#REF!</v>
      </c>
      <c r="O19" s="148"/>
      <c r="P19" s="150">
        <v>20</v>
      </c>
      <c r="Q19" s="259" t="e">
        <f t="shared" si="19"/>
        <v>#REF!</v>
      </c>
      <c r="R19" s="138" t="e">
        <f>ROUND(P19*Q19,0)</f>
        <v>#REF!</v>
      </c>
      <c r="S19" s="148"/>
      <c r="T19" s="150">
        <v>20</v>
      </c>
      <c r="U19" s="259" t="e">
        <f t="shared" si="20"/>
        <v>#REF!</v>
      </c>
      <c r="V19" s="138" t="e">
        <f>ROUND(T19*U19,0)</f>
        <v>#REF!</v>
      </c>
      <c r="W19" s="148"/>
      <c r="X19" s="150" t="e">
        <f t="shared" si="17"/>
        <v>#REF!</v>
      </c>
      <c r="Y19" s="14"/>
    </row>
    <row r="20" spans="1:26" x14ac:dyDescent="0.2">
      <c r="A20" s="176" t="s">
        <v>191</v>
      </c>
      <c r="B20" s="17"/>
      <c r="C20" s="129" t="s">
        <v>48</v>
      </c>
      <c r="D20" s="150">
        <f>+'Activities Breakdown Template'!E45</f>
        <v>0</v>
      </c>
      <c r="E20" s="140" t="e">
        <f>+'Activities Breakdown Template'!#REF!</f>
        <v>#REF!</v>
      </c>
      <c r="F20" s="138" t="e">
        <f t="shared" si="13"/>
        <v>#REF!</v>
      </c>
      <c r="G20" s="148"/>
      <c r="H20" s="150">
        <v>150</v>
      </c>
      <c r="I20" s="138" t="e">
        <f t="shared" ref="I20:I36" si="22">E20*$J$5</f>
        <v>#REF!</v>
      </c>
      <c r="J20" s="138" t="e">
        <f t="shared" si="15"/>
        <v>#REF!</v>
      </c>
      <c r="K20" s="151"/>
      <c r="L20" s="150">
        <v>160</v>
      </c>
      <c r="M20" s="259" t="e">
        <f t="shared" si="18"/>
        <v>#REF!</v>
      </c>
      <c r="N20" s="138" t="e">
        <f t="shared" si="16"/>
        <v>#REF!</v>
      </c>
      <c r="O20" s="148"/>
      <c r="P20" s="150">
        <v>160</v>
      </c>
      <c r="Q20" s="259" t="e">
        <f t="shared" si="19"/>
        <v>#REF!</v>
      </c>
      <c r="R20" s="138" t="e">
        <f>ROUND(P20*Q20,0)</f>
        <v>#REF!</v>
      </c>
      <c r="S20" s="148"/>
      <c r="T20" s="150">
        <v>160</v>
      </c>
      <c r="U20" s="259" t="e">
        <f t="shared" si="20"/>
        <v>#REF!</v>
      </c>
      <c r="V20" s="138" t="e">
        <f>ROUND(T20*U20,0)</f>
        <v>#REF!</v>
      </c>
      <c r="W20" s="148"/>
      <c r="X20" s="150" t="e">
        <f t="shared" ref="X20:X36" si="23">F20+J20+N20+R20+V20</f>
        <v>#REF!</v>
      </c>
      <c r="Y20" s="14"/>
    </row>
    <row r="21" spans="1:26" x14ac:dyDescent="0.2">
      <c r="A21" s="176" t="s">
        <v>192</v>
      </c>
      <c r="B21" s="17"/>
      <c r="C21" s="129"/>
      <c r="D21" s="150" t="e">
        <f>+'Activities Breakdown Template'!#REF!</f>
        <v>#REF!</v>
      </c>
      <c r="E21" s="140" t="e">
        <f>+'Activities Breakdown Template'!#REF!</f>
        <v>#REF!</v>
      </c>
      <c r="F21" s="138" t="e">
        <f t="shared" si="13"/>
        <v>#REF!</v>
      </c>
      <c r="G21" s="148"/>
      <c r="H21" s="150">
        <v>0</v>
      </c>
      <c r="I21" s="138" t="e">
        <f t="shared" ref="I21" si="24">E21*$J$5</f>
        <v>#REF!</v>
      </c>
      <c r="J21" s="138" t="e">
        <f t="shared" si="15"/>
        <v>#REF!</v>
      </c>
      <c r="K21" s="151"/>
      <c r="L21" s="150">
        <v>0</v>
      </c>
      <c r="M21" s="259" t="e">
        <f t="shared" si="18"/>
        <v>#REF!</v>
      </c>
      <c r="N21" s="138" t="e">
        <f t="shared" si="16"/>
        <v>#REF!</v>
      </c>
      <c r="O21" s="148"/>
      <c r="P21" s="150">
        <v>0</v>
      </c>
      <c r="Q21" s="259" t="e">
        <f t="shared" si="19"/>
        <v>#REF!</v>
      </c>
      <c r="R21" s="138" t="e">
        <f>ROUND(P21*Q21,0)</f>
        <v>#REF!</v>
      </c>
      <c r="S21" s="148"/>
      <c r="T21" s="150">
        <v>0</v>
      </c>
      <c r="U21" s="259" t="e">
        <f t="shared" si="20"/>
        <v>#REF!</v>
      </c>
      <c r="V21" s="138" t="e">
        <f>ROUND(T21*U21,0)</f>
        <v>#REF!</v>
      </c>
      <c r="W21" s="148"/>
      <c r="X21" s="150" t="e">
        <f t="shared" ref="X21" si="25">F21+J21+N21+R21+V21</f>
        <v>#REF!</v>
      </c>
      <c r="Y21" s="14"/>
    </row>
    <row r="22" spans="1:26" x14ac:dyDescent="0.2">
      <c r="A22" s="176" t="s">
        <v>193</v>
      </c>
      <c r="B22" s="17"/>
      <c r="C22" s="129" t="s">
        <v>70</v>
      </c>
      <c r="D22" s="150">
        <v>0</v>
      </c>
      <c r="E22" s="140">
        <v>0</v>
      </c>
      <c r="F22" s="138">
        <f t="shared" ref="F22:F31" si="26">ROUND(D22*E22,0)</f>
        <v>0</v>
      </c>
      <c r="G22" s="148"/>
      <c r="H22" s="150">
        <v>20</v>
      </c>
      <c r="I22" s="138">
        <f t="shared" ref="I22:I31" si="27">E22*$J$5</f>
        <v>0</v>
      </c>
      <c r="J22" s="138">
        <f t="shared" ref="J22:J31" si="28">ROUND(H22*I22,0)</f>
        <v>0</v>
      </c>
      <c r="K22" s="151"/>
      <c r="L22" s="150">
        <v>20</v>
      </c>
      <c r="M22" s="259">
        <f t="shared" si="18"/>
        <v>0</v>
      </c>
      <c r="N22" s="138">
        <f t="shared" ref="N22:N31" si="29">ROUND(L22*M22,0)</f>
        <v>0</v>
      </c>
      <c r="O22" s="148"/>
      <c r="P22" s="150">
        <v>20</v>
      </c>
      <c r="Q22" s="259">
        <f t="shared" si="19"/>
        <v>0</v>
      </c>
      <c r="R22" s="138">
        <f t="shared" ref="R22:R31" si="30">ROUND(P22*Q22,0)</f>
        <v>0</v>
      </c>
      <c r="S22" s="148"/>
      <c r="T22" s="150">
        <v>10</v>
      </c>
      <c r="U22" s="259">
        <f t="shared" si="20"/>
        <v>0</v>
      </c>
      <c r="V22" s="138">
        <f t="shared" ref="V22:V31" si="31">ROUND(T22*U22,0)</f>
        <v>0</v>
      </c>
      <c r="W22" s="148"/>
      <c r="X22" s="150">
        <f t="shared" ref="X22:X31" si="32">F22+J22+N22+R22+V22</f>
        <v>0</v>
      </c>
      <c r="Y22" s="14"/>
    </row>
    <row r="23" spans="1:26" x14ac:dyDescent="0.2">
      <c r="A23" s="176" t="s">
        <v>164</v>
      </c>
      <c r="B23" s="17"/>
      <c r="C23" s="21" t="s">
        <v>67</v>
      </c>
      <c r="D23" s="150" t="e">
        <f>+'Activities Breakdown Template'!#REF!</f>
        <v>#REF!</v>
      </c>
      <c r="E23" s="140" t="e">
        <f>+'Activities Breakdown Template'!#REF!</f>
        <v>#REF!</v>
      </c>
      <c r="F23" s="138" t="e">
        <f>ROUND(D23*E23,0)</f>
        <v>#REF!</v>
      </c>
      <c r="G23" s="148"/>
      <c r="H23" s="150">
        <v>1500</v>
      </c>
      <c r="I23" s="138" t="e">
        <f>E23*$J$5</f>
        <v>#REF!</v>
      </c>
      <c r="J23" s="138" t="e">
        <f>ROUND(H23*I23,0)</f>
        <v>#REF!</v>
      </c>
      <c r="K23" s="151"/>
      <c r="L23" s="150">
        <v>1500</v>
      </c>
      <c r="M23" s="259" t="e">
        <f t="shared" si="18"/>
        <v>#REF!</v>
      </c>
      <c r="N23" s="138" t="e">
        <f>ROUND(L23*M23,0)</f>
        <v>#REF!</v>
      </c>
      <c r="O23" s="148"/>
      <c r="P23" s="150">
        <v>1000</v>
      </c>
      <c r="Q23" s="259" t="e">
        <f t="shared" si="19"/>
        <v>#REF!</v>
      </c>
      <c r="R23" s="138" t="e">
        <f>ROUND(P23*Q23,0)</f>
        <v>#REF!</v>
      </c>
      <c r="S23" s="148"/>
      <c r="T23" s="150">
        <v>1000</v>
      </c>
      <c r="U23" s="259" t="e">
        <f t="shared" si="20"/>
        <v>#REF!</v>
      </c>
      <c r="V23" s="138" t="e">
        <f>ROUND(T23*U23,0)</f>
        <v>#REF!</v>
      </c>
      <c r="W23" s="148"/>
      <c r="X23" s="150" t="e">
        <f>F23+J23+N23+R23+V23</f>
        <v>#REF!</v>
      </c>
      <c r="Y23" s="14"/>
      <c r="Z23" s="33"/>
    </row>
    <row r="24" spans="1:26" x14ac:dyDescent="0.2">
      <c r="A24" s="176" t="s">
        <v>194</v>
      </c>
      <c r="B24" s="17"/>
      <c r="C24" s="129" t="s">
        <v>195</v>
      </c>
      <c r="D24" s="150" t="e">
        <f>+'Activities Breakdown Template'!#REF!</f>
        <v>#REF!</v>
      </c>
      <c r="E24" s="140" t="e">
        <f>+'Activities Breakdown Template'!#REF!</f>
        <v>#REF!</v>
      </c>
      <c r="F24" s="138" t="e">
        <f>ROUND(D24*E24,0)</f>
        <v>#REF!</v>
      </c>
      <c r="G24" s="148"/>
      <c r="H24" s="150">
        <v>5</v>
      </c>
      <c r="I24" s="138" t="e">
        <f>E24*$J$5</f>
        <v>#REF!</v>
      </c>
      <c r="J24" s="138" t="e">
        <f>ROUND(H24*I24,0)</f>
        <v>#REF!</v>
      </c>
      <c r="K24" s="151"/>
      <c r="L24" s="150">
        <v>5</v>
      </c>
      <c r="M24" s="259" t="e">
        <f t="shared" si="18"/>
        <v>#REF!</v>
      </c>
      <c r="N24" s="138" t="e">
        <f>ROUND(L24*M24,0)</f>
        <v>#REF!</v>
      </c>
      <c r="O24" s="148"/>
      <c r="P24" s="150">
        <v>5</v>
      </c>
      <c r="Q24" s="259" t="e">
        <f t="shared" si="19"/>
        <v>#REF!</v>
      </c>
      <c r="R24" s="138" t="e">
        <f>ROUND(P24*Q24,0)</f>
        <v>#REF!</v>
      </c>
      <c r="S24" s="148"/>
      <c r="T24" s="150">
        <v>5</v>
      </c>
      <c r="U24" s="259" t="e">
        <f t="shared" si="20"/>
        <v>#REF!</v>
      </c>
      <c r="V24" s="138" t="e">
        <f>ROUND(T24*U24,0)</f>
        <v>#REF!</v>
      </c>
      <c r="W24" s="148"/>
      <c r="X24" s="150" t="e">
        <f>F24+J24+N24+R24+V24</f>
        <v>#REF!</v>
      </c>
      <c r="Y24" s="14"/>
      <c r="Z24" s="33"/>
    </row>
    <row r="25" spans="1:26" x14ac:dyDescent="0.2">
      <c r="A25" s="176" t="s">
        <v>165</v>
      </c>
      <c r="B25" s="17"/>
      <c r="C25" s="129" t="s">
        <v>73</v>
      </c>
      <c r="D25" s="150" t="e">
        <f>+'Activities Breakdown Template'!#REF!</f>
        <v>#REF!</v>
      </c>
      <c r="E25" s="140" t="e">
        <f>+'Activities Breakdown Template'!#REF!</f>
        <v>#REF!</v>
      </c>
      <c r="F25" s="138" t="e">
        <f>ROUND(D25*E25,0)</f>
        <v>#REF!</v>
      </c>
      <c r="G25" s="148"/>
      <c r="H25" s="150">
        <v>3</v>
      </c>
      <c r="I25" s="138" t="e">
        <f>E25*$J$5</f>
        <v>#REF!</v>
      </c>
      <c r="J25" s="138" t="e">
        <f>ROUND(H25*I25,0)</f>
        <v>#REF!</v>
      </c>
      <c r="K25" s="151"/>
      <c r="L25" s="150">
        <v>3</v>
      </c>
      <c r="M25" s="259" t="e">
        <f t="shared" si="18"/>
        <v>#REF!</v>
      </c>
      <c r="N25" s="138" t="e">
        <f>ROUND(L25*M25,0)</f>
        <v>#REF!</v>
      </c>
      <c r="O25" s="148"/>
      <c r="P25" s="150">
        <v>0</v>
      </c>
      <c r="Q25" s="259" t="e">
        <f t="shared" si="19"/>
        <v>#REF!</v>
      </c>
      <c r="R25" s="138" t="e">
        <f>ROUND(P25*Q25,0)</f>
        <v>#REF!</v>
      </c>
      <c r="S25" s="148"/>
      <c r="T25" s="150">
        <v>0</v>
      </c>
      <c r="U25" s="259" t="e">
        <f t="shared" si="20"/>
        <v>#REF!</v>
      </c>
      <c r="V25" s="138" t="e">
        <f>ROUND(T25*U25,0)</f>
        <v>#REF!</v>
      </c>
      <c r="W25" s="148"/>
      <c r="X25" s="150" t="e">
        <f>F25+J25+N25+R25+V25</f>
        <v>#REF!</v>
      </c>
      <c r="Y25" s="14"/>
      <c r="Z25" s="33"/>
    </row>
    <row r="26" spans="1:26" x14ac:dyDescent="0.2">
      <c r="A26" s="176" t="s">
        <v>166</v>
      </c>
      <c r="B26" s="17"/>
      <c r="C26" s="21" t="s">
        <v>70</v>
      </c>
      <c r="D26" s="150" t="e">
        <f>+'Activities Breakdown Template'!#REF!</f>
        <v>#REF!</v>
      </c>
      <c r="E26" s="202" t="e">
        <f>+'Activities Breakdown Template'!#REF!</f>
        <v>#REF!</v>
      </c>
      <c r="F26" s="138" t="e">
        <f>ROUND(D26*E26,0)</f>
        <v>#REF!</v>
      </c>
      <c r="G26" s="148"/>
      <c r="H26" s="150">
        <v>400</v>
      </c>
      <c r="I26" s="201" t="e">
        <f>E26*$J$5</f>
        <v>#REF!</v>
      </c>
      <c r="J26" s="138" t="e">
        <f>ROUND(H26*I26,0)</f>
        <v>#REF!</v>
      </c>
      <c r="K26" s="151"/>
      <c r="L26" s="150">
        <v>300</v>
      </c>
      <c r="M26" s="259" t="e">
        <f t="shared" si="18"/>
        <v>#REF!</v>
      </c>
      <c r="N26" s="138" t="e">
        <f>ROUND(L26*M26,0)</f>
        <v>#REF!</v>
      </c>
      <c r="O26" s="148"/>
      <c r="P26" s="150">
        <v>300</v>
      </c>
      <c r="Q26" s="259" t="e">
        <f t="shared" si="19"/>
        <v>#REF!</v>
      </c>
      <c r="R26" s="138" t="e">
        <f>ROUND(P26*Q26,0)</f>
        <v>#REF!</v>
      </c>
      <c r="S26" s="148"/>
      <c r="T26" s="150">
        <v>300</v>
      </c>
      <c r="U26" s="259" t="e">
        <f t="shared" si="20"/>
        <v>#REF!</v>
      </c>
      <c r="V26" s="138" t="e">
        <f>ROUND(T26*U26,0)</f>
        <v>#REF!</v>
      </c>
      <c r="W26" s="148"/>
      <c r="X26" s="150" t="e">
        <f>F26+J26+N26+R26+V26</f>
        <v>#REF!</v>
      </c>
      <c r="Y26" s="14"/>
      <c r="Z26" s="33"/>
    </row>
    <row r="27" spans="1:26" x14ac:dyDescent="0.2">
      <c r="A27" s="176" t="s">
        <v>196</v>
      </c>
      <c r="B27" s="17"/>
      <c r="C27" s="129" t="s">
        <v>70</v>
      </c>
      <c r="D27" s="150">
        <v>0</v>
      </c>
      <c r="E27" s="140" t="e">
        <f>+'Activities Breakdown Template'!#REF!</f>
        <v>#REF!</v>
      </c>
      <c r="F27" s="138" t="e">
        <f>ROUND(D27*E27,0)</f>
        <v>#REF!</v>
      </c>
      <c r="G27" s="148"/>
      <c r="H27" s="150">
        <v>0</v>
      </c>
      <c r="I27" s="138" t="e">
        <f>E27*$J$5</f>
        <v>#REF!</v>
      </c>
      <c r="J27" s="138" t="e">
        <f>ROUND(H27*I27,0)</f>
        <v>#REF!</v>
      </c>
      <c r="K27" s="151"/>
      <c r="L27" s="150">
        <v>0</v>
      </c>
      <c r="M27" s="259" t="e">
        <f t="shared" si="18"/>
        <v>#REF!</v>
      </c>
      <c r="N27" s="138" t="e">
        <f>ROUND(L27*M27,0)</f>
        <v>#REF!</v>
      </c>
      <c r="O27" s="148"/>
      <c r="P27" s="150">
        <v>0</v>
      </c>
      <c r="Q27" s="259" t="e">
        <f t="shared" si="19"/>
        <v>#REF!</v>
      </c>
      <c r="R27" s="138" t="e">
        <f>ROUND(P27*Q27,0)</f>
        <v>#REF!</v>
      </c>
      <c r="S27" s="148"/>
      <c r="T27" s="150">
        <v>0</v>
      </c>
      <c r="U27" s="259" t="e">
        <f t="shared" si="20"/>
        <v>#REF!</v>
      </c>
      <c r="V27" s="138" t="e">
        <f>ROUND(T27*U27,0)</f>
        <v>#REF!</v>
      </c>
      <c r="W27" s="148"/>
      <c r="X27" s="150" t="e">
        <f>F27+J27+N27+R27+V27</f>
        <v>#REF!</v>
      </c>
      <c r="Y27" s="14"/>
      <c r="Z27" s="33"/>
    </row>
    <row r="28" spans="1:26" ht="12.75" x14ac:dyDescent="0.2">
      <c r="A28" s="168" t="s">
        <v>231</v>
      </c>
      <c r="B28" s="17"/>
      <c r="C28" s="129" t="s">
        <v>209</v>
      </c>
      <c r="D28" s="150" t="e">
        <f>+'Activities Breakdown Template'!#REF!</f>
        <v>#REF!</v>
      </c>
      <c r="E28" s="140" t="e">
        <f>+'Activities Breakdown Template'!#REF!</f>
        <v>#REF!</v>
      </c>
      <c r="F28" s="138" t="e">
        <f t="shared" si="26"/>
        <v>#REF!</v>
      </c>
      <c r="G28" s="148"/>
      <c r="H28" s="150">
        <v>32</v>
      </c>
      <c r="I28" s="138" t="e">
        <f t="shared" si="27"/>
        <v>#REF!</v>
      </c>
      <c r="J28" s="138" t="e">
        <f t="shared" si="28"/>
        <v>#REF!</v>
      </c>
      <c r="K28" s="151"/>
      <c r="L28" s="150">
        <v>30</v>
      </c>
      <c r="M28" s="259" t="e">
        <f t="shared" si="18"/>
        <v>#REF!</v>
      </c>
      <c r="N28" s="138" t="e">
        <f t="shared" si="29"/>
        <v>#REF!</v>
      </c>
      <c r="O28" s="148"/>
      <c r="P28" s="150">
        <v>30</v>
      </c>
      <c r="Q28" s="259" t="e">
        <f t="shared" si="19"/>
        <v>#REF!</v>
      </c>
      <c r="R28" s="138" t="e">
        <f t="shared" si="30"/>
        <v>#REF!</v>
      </c>
      <c r="S28" s="148"/>
      <c r="T28" s="150">
        <v>30</v>
      </c>
      <c r="U28" s="259" t="e">
        <f t="shared" si="20"/>
        <v>#REF!</v>
      </c>
      <c r="V28" s="138" t="e">
        <f t="shared" si="31"/>
        <v>#REF!</v>
      </c>
      <c r="W28" s="148"/>
      <c r="X28" s="150" t="e">
        <f t="shared" si="32"/>
        <v>#REF!</v>
      </c>
      <c r="Y28" s="14"/>
      <c r="Z28" s="33"/>
    </row>
    <row r="29" spans="1:26" x14ac:dyDescent="0.2">
      <c r="A29" s="169" t="s">
        <v>167</v>
      </c>
      <c r="B29" s="17"/>
      <c r="C29" s="129" t="s">
        <v>210</v>
      </c>
      <c r="D29" s="150" t="e">
        <f>+'Activities Breakdown Template'!#REF!</f>
        <v>#REF!</v>
      </c>
      <c r="E29" s="140" t="e">
        <f>+'Activities Breakdown Template'!#REF!</f>
        <v>#REF!</v>
      </c>
      <c r="F29" s="138" t="e">
        <f t="shared" si="26"/>
        <v>#REF!</v>
      </c>
      <c r="G29" s="148"/>
      <c r="H29" s="162">
        <v>10</v>
      </c>
      <c r="I29" s="138" t="e">
        <f t="shared" si="27"/>
        <v>#REF!</v>
      </c>
      <c r="J29" s="138" t="e">
        <f t="shared" si="28"/>
        <v>#REF!</v>
      </c>
      <c r="K29" s="151"/>
      <c r="L29" s="150">
        <v>10</v>
      </c>
      <c r="M29" s="259" t="e">
        <f t="shared" si="18"/>
        <v>#REF!</v>
      </c>
      <c r="N29" s="138" t="e">
        <f t="shared" si="29"/>
        <v>#REF!</v>
      </c>
      <c r="O29" s="148"/>
      <c r="P29" s="150">
        <v>10</v>
      </c>
      <c r="Q29" s="259" t="e">
        <f t="shared" si="19"/>
        <v>#REF!</v>
      </c>
      <c r="R29" s="138" t="e">
        <f t="shared" si="30"/>
        <v>#REF!</v>
      </c>
      <c r="S29" s="148"/>
      <c r="T29" s="150">
        <v>10</v>
      </c>
      <c r="U29" s="259" t="e">
        <f t="shared" si="20"/>
        <v>#REF!</v>
      </c>
      <c r="V29" s="138" t="e">
        <f t="shared" si="31"/>
        <v>#REF!</v>
      </c>
      <c r="W29" s="148"/>
      <c r="X29" s="150" t="e">
        <f t="shared" si="32"/>
        <v>#REF!</v>
      </c>
      <c r="Y29" s="14"/>
      <c r="Z29" s="33"/>
    </row>
    <row r="30" spans="1:26" x14ac:dyDescent="0.2">
      <c r="A30" s="169" t="s">
        <v>168</v>
      </c>
      <c r="B30" s="17"/>
      <c r="C30" s="129" t="s">
        <v>70</v>
      </c>
      <c r="D30" s="150" t="e">
        <f>+'Activities Breakdown Template'!#REF!</f>
        <v>#REF!</v>
      </c>
      <c r="E30" s="140" t="e">
        <f>+'Activities Breakdown Template'!#REF!</f>
        <v>#REF!</v>
      </c>
      <c r="F30" s="138" t="e">
        <f t="shared" si="26"/>
        <v>#REF!</v>
      </c>
      <c r="G30" s="148"/>
      <c r="H30" s="150">
        <v>11</v>
      </c>
      <c r="I30" s="138" t="e">
        <f t="shared" si="27"/>
        <v>#REF!</v>
      </c>
      <c r="J30" s="138" t="e">
        <f t="shared" si="28"/>
        <v>#REF!</v>
      </c>
      <c r="K30" s="151"/>
      <c r="L30" s="150">
        <v>30</v>
      </c>
      <c r="M30" s="259" t="e">
        <f t="shared" si="18"/>
        <v>#REF!</v>
      </c>
      <c r="N30" s="138" t="e">
        <f t="shared" si="29"/>
        <v>#REF!</v>
      </c>
      <c r="O30" s="148"/>
      <c r="P30" s="150">
        <v>30</v>
      </c>
      <c r="Q30" s="259" t="e">
        <f t="shared" si="19"/>
        <v>#REF!</v>
      </c>
      <c r="R30" s="138" t="e">
        <f t="shared" si="30"/>
        <v>#REF!</v>
      </c>
      <c r="S30" s="148"/>
      <c r="T30" s="150">
        <v>11</v>
      </c>
      <c r="U30" s="259" t="e">
        <f t="shared" si="20"/>
        <v>#REF!</v>
      </c>
      <c r="V30" s="138" t="e">
        <f t="shared" si="31"/>
        <v>#REF!</v>
      </c>
      <c r="W30" s="148"/>
      <c r="X30" s="150" t="e">
        <f t="shared" si="32"/>
        <v>#REF!</v>
      </c>
      <c r="Y30" s="14"/>
      <c r="Z30" s="33"/>
    </row>
    <row r="31" spans="1:26" x14ac:dyDescent="0.2">
      <c r="A31" s="169" t="s">
        <v>169</v>
      </c>
      <c r="B31" s="17"/>
      <c r="C31" s="129" t="s">
        <v>70</v>
      </c>
      <c r="D31" s="150" t="e">
        <f>+'Activities Breakdown Template'!#REF!</f>
        <v>#REF!</v>
      </c>
      <c r="E31" s="140" t="e">
        <f>+'Activities Breakdown Template'!#REF!</f>
        <v>#REF!</v>
      </c>
      <c r="F31" s="138" t="e">
        <f t="shared" si="26"/>
        <v>#REF!</v>
      </c>
      <c r="G31" s="148"/>
      <c r="H31" s="150">
        <v>20</v>
      </c>
      <c r="I31" s="138" t="e">
        <f t="shared" si="27"/>
        <v>#REF!</v>
      </c>
      <c r="J31" s="138" t="e">
        <f t="shared" si="28"/>
        <v>#REF!</v>
      </c>
      <c r="K31" s="151"/>
      <c r="L31" s="150">
        <v>20</v>
      </c>
      <c r="M31" s="259" t="e">
        <f t="shared" si="18"/>
        <v>#REF!</v>
      </c>
      <c r="N31" s="138" t="e">
        <f t="shared" si="29"/>
        <v>#REF!</v>
      </c>
      <c r="O31" s="148"/>
      <c r="P31" s="150">
        <v>20</v>
      </c>
      <c r="Q31" s="259" t="e">
        <f t="shared" si="19"/>
        <v>#REF!</v>
      </c>
      <c r="R31" s="138" t="e">
        <f t="shared" si="30"/>
        <v>#REF!</v>
      </c>
      <c r="S31" s="148"/>
      <c r="T31" s="150">
        <v>0</v>
      </c>
      <c r="U31" s="259" t="e">
        <f t="shared" si="20"/>
        <v>#REF!</v>
      </c>
      <c r="V31" s="138" t="e">
        <f t="shared" si="31"/>
        <v>#REF!</v>
      </c>
      <c r="W31" s="148"/>
      <c r="X31" s="150" t="e">
        <f t="shared" si="32"/>
        <v>#REF!</v>
      </c>
      <c r="Y31" s="14"/>
      <c r="Z31" s="33"/>
    </row>
    <row r="32" spans="1:26" ht="12.75" x14ac:dyDescent="0.2">
      <c r="A32" s="168" t="s">
        <v>208</v>
      </c>
      <c r="B32" s="17"/>
      <c r="C32" s="129" t="s">
        <v>211</v>
      </c>
      <c r="D32" s="150">
        <v>0</v>
      </c>
      <c r="E32" s="140" t="e">
        <f>+'Activities Breakdown Template'!#REF!</f>
        <v>#REF!</v>
      </c>
      <c r="F32" s="138" t="e">
        <f t="shared" ref="F32" si="33">ROUND(D32*E32,0)</f>
        <v>#REF!</v>
      </c>
      <c r="G32" s="148"/>
      <c r="H32" s="150">
        <v>13</v>
      </c>
      <c r="I32" s="138" t="e">
        <f t="shared" ref="I32" si="34">E32*$J$5</f>
        <v>#REF!</v>
      </c>
      <c r="J32" s="138" t="e">
        <f t="shared" ref="J32" si="35">ROUND(H32*I32,0)</f>
        <v>#REF!</v>
      </c>
      <c r="K32" s="151"/>
      <c r="L32" s="150">
        <v>13</v>
      </c>
      <c r="M32" s="259" t="e">
        <f t="shared" si="18"/>
        <v>#REF!</v>
      </c>
      <c r="N32" s="138" t="e">
        <f t="shared" ref="N32" si="36">ROUND(L32*M32,0)</f>
        <v>#REF!</v>
      </c>
      <c r="O32" s="148"/>
      <c r="P32" s="150">
        <v>13</v>
      </c>
      <c r="Q32" s="259" t="e">
        <f t="shared" si="19"/>
        <v>#REF!</v>
      </c>
      <c r="R32" s="138" t="e">
        <f t="shared" ref="R32" si="37">ROUND(P32*Q32,0)</f>
        <v>#REF!</v>
      </c>
      <c r="S32" s="148"/>
      <c r="T32" s="150">
        <v>13</v>
      </c>
      <c r="U32" s="259" t="e">
        <f t="shared" si="20"/>
        <v>#REF!</v>
      </c>
      <c r="V32" s="138" t="e">
        <f t="shared" ref="V32" si="38">ROUND(T32*U32,0)</f>
        <v>#REF!</v>
      </c>
      <c r="W32" s="148"/>
      <c r="X32" s="150" t="e">
        <f t="shared" ref="X32" si="39">F32+J32+N32+R32+V32</f>
        <v>#REF!</v>
      </c>
      <c r="Y32" s="14"/>
      <c r="Z32" s="33"/>
    </row>
    <row r="33" spans="1:26" s="172" customFormat="1" x14ac:dyDescent="0.2">
      <c r="A33" s="31"/>
      <c r="B33" s="174"/>
      <c r="C33" s="175"/>
      <c r="D33" s="150"/>
      <c r="E33" s="138"/>
      <c r="F33" s="137" t="e">
        <f>SUM(F16:F32)</f>
        <v>#REF!</v>
      </c>
      <c r="G33" s="151"/>
      <c r="H33" s="149"/>
      <c r="I33" s="137"/>
      <c r="J33" s="137" t="e">
        <f>SUM(J16:J32)</f>
        <v>#REF!</v>
      </c>
      <c r="K33" s="151"/>
      <c r="L33" s="149"/>
      <c r="M33" s="137"/>
      <c r="N33" s="137" t="e">
        <f>SUM(N16:N32)</f>
        <v>#REF!</v>
      </c>
      <c r="O33" s="151"/>
      <c r="P33" s="149"/>
      <c r="Q33" s="137"/>
      <c r="R33" s="137" t="e">
        <f>SUM(R16:R32)</f>
        <v>#REF!</v>
      </c>
      <c r="S33" s="151"/>
      <c r="T33" s="149"/>
      <c r="U33" s="137"/>
      <c r="V33" s="137" t="e">
        <f>SUM(V16:V32)</f>
        <v>#REF!</v>
      </c>
      <c r="W33" s="151"/>
      <c r="X33" s="137" t="e">
        <f>SUM(X16:X32)</f>
        <v>#REF!</v>
      </c>
      <c r="Y33" s="173"/>
      <c r="Z33" s="177"/>
    </row>
    <row r="34" spans="1:26" s="172" customFormat="1" x14ac:dyDescent="0.2">
      <c r="A34" s="176"/>
      <c r="B34" s="174"/>
      <c r="C34" s="175"/>
      <c r="D34" s="150"/>
      <c r="E34" s="138"/>
      <c r="F34" s="137"/>
      <c r="G34" s="151"/>
      <c r="H34" s="149"/>
      <c r="I34" s="137"/>
      <c r="J34" s="137"/>
      <c r="K34" s="151"/>
      <c r="L34" s="149"/>
      <c r="M34" s="137"/>
      <c r="N34" s="137"/>
      <c r="O34" s="151"/>
      <c r="P34" s="149"/>
      <c r="Q34" s="137"/>
      <c r="R34" s="137"/>
      <c r="S34" s="151"/>
      <c r="T34" s="149"/>
      <c r="U34" s="137"/>
      <c r="V34" s="137"/>
      <c r="W34" s="151"/>
      <c r="X34" s="137"/>
      <c r="Y34" s="173"/>
      <c r="Z34" s="177"/>
    </row>
    <row r="35" spans="1:26" ht="15" x14ac:dyDescent="0.3">
      <c r="A35" s="132" t="s">
        <v>170</v>
      </c>
      <c r="B35" s="17"/>
      <c r="C35" s="21"/>
      <c r="D35" s="150">
        <v>0</v>
      </c>
      <c r="E35" s="140" t="e">
        <f>'Activities Breakdown Template'!#REF!</f>
        <v>#REF!</v>
      </c>
      <c r="F35" s="138" t="e">
        <f>ROUND(D35*E35,0)</f>
        <v>#REF!</v>
      </c>
      <c r="G35" s="148"/>
      <c r="H35" s="150">
        <v>1</v>
      </c>
      <c r="I35" s="138" t="e">
        <f t="shared" si="22"/>
        <v>#REF!</v>
      </c>
      <c r="J35" s="138" t="e">
        <f>ROUND(H35*I35,0)</f>
        <v>#REF!</v>
      </c>
      <c r="K35" s="151"/>
      <c r="L35" s="150">
        <v>1</v>
      </c>
      <c r="M35" s="259" t="e">
        <f t="shared" ref="M35:M46" si="40">E35*$N$5</f>
        <v>#REF!</v>
      </c>
      <c r="N35" s="138" t="e">
        <f>ROUND(L35*M35,0)</f>
        <v>#REF!</v>
      </c>
      <c r="O35" s="148"/>
      <c r="P35" s="150">
        <v>1</v>
      </c>
      <c r="Q35" s="259" t="e">
        <f t="shared" ref="Q35:Q46" si="41">E35*$R$5</f>
        <v>#REF!</v>
      </c>
      <c r="R35" s="138" t="e">
        <f>ROUND(P35*Q35,0)</f>
        <v>#REF!</v>
      </c>
      <c r="S35" s="148"/>
      <c r="T35" s="150">
        <v>0</v>
      </c>
      <c r="U35" s="259" t="e">
        <f t="shared" ref="U35:U46" si="42">E35*$V$5</f>
        <v>#REF!</v>
      </c>
      <c r="V35" s="138" t="e">
        <f>ROUND(T35*U35,0)</f>
        <v>#REF!</v>
      </c>
      <c r="W35" s="148"/>
      <c r="X35" s="150" t="e">
        <f t="shared" si="23"/>
        <v>#REF!</v>
      </c>
      <c r="Y35" s="14"/>
      <c r="Z35" s="33"/>
    </row>
    <row r="36" spans="1:26" ht="12.75" x14ac:dyDescent="0.2">
      <c r="A36" s="170" t="s">
        <v>171</v>
      </c>
      <c r="B36" s="17"/>
      <c r="C36" s="129" t="s">
        <v>212</v>
      </c>
      <c r="D36" s="150">
        <f>+'Activities Breakdown Template'!E61</f>
        <v>0</v>
      </c>
      <c r="E36" s="140" t="e">
        <f>+'Activities Breakdown Template'!#REF!</f>
        <v>#REF!</v>
      </c>
      <c r="F36" s="138" t="e">
        <f t="shared" ref="F36" si="43">ROUND(D36*E36,0)</f>
        <v>#REF!</v>
      </c>
      <c r="G36" s="148"/>
      <c r="H36" s="150">
        <v>12</v>
      </c>
      <c r="I36" s="138" t="e">
        <f t="shared" si="22"/>
        <v>#REF!</v>
      </c>
      <c r="J36" s="138" t="e">
        <f t="shared" ref="J36" si="44">ROUND(H36*I36,0)</f>
        <v>#REF!</v>
      </c>
      <c r="K36" s="151"/>
      <c r="L36" s="150">
        <v>12</v>
      </c>
      <c r="M36" s="259" t="e">
        <f t="shared" si="40"/>
        <v>#REF!</v>
      </c>
      <c r="N36" s="138" t="e">
        <f t="shared" ref="N36" si="45">ROUND(L36*M36,0)</f>
        <v>#REF!</v>
      </c>
      <c r="O36" s="148"/>
      <c r="P36" s="150">
        <v>12</v>
      </c>
      <c r="Q36" s="259" t="e">
        <f t="shared" si="41"/>
        <v>#REF!</v>
      </c>
      <c r="R36" s="138" t="e">
        <f t="shared" ref="R36" si="46">ROUND(P36*Q36,0)</f>
        <v>#REF!</v>
      </c>
      <c r="S36" s="148"/>
      <c r="T36" s="150">
        <v>12</v>
      </c>
      <c r="U36" s="259" t="e">
        <f t="shared" si="42"/>
        <v>#REF!</v>
      </c>
      <c r="V36" s="138" t="e">
        <f t="shared" ref="V36" si="47">ROUND(T36*U36,0)</f>
        <v>#REF!</v>
      </c>
      <c r="W36" s="148"/>
      <c r="X36" s="150" t="e">
        <f t="shared" si="23"/>
        <v>#REF!</v>
      </c>
      <c r="Y36" s="14"/>
    </row>
    <row r="37" spans="1:26" ht="12.75" x14ac:dyDescent="0.2">
      <c r="A37" s="170" t="s">
        <v>172</v>
      </c>
      <c r="B37" s="17"/>
      <c r="C37" s="129" t="s">
        <v>70</v>
      </c>
      <c r="D37" s="150">
        <f>+'Activities Breakdown Template'!E67</f>
        <v>0</v>
      </c>
      <c r="E37" s="140" t="e">
        <f>+'Activities Breakdown Template'!#REF!</f>
        <v>#REF!</v>
      </c>
      <c r="F37" s="138" t="e">
        <f t="shared" ref="F37:F43" si="48">ROUND(D37*E37,0)</f>
        <v>#REF!</v>
      </c>
      <c r="G37" s="148"/>
      <c r="H37" s="150">
        <v>60</v>
      </c>
      <c r="I37" s="138" t="e">
        <f t="shared" ref="I37:I43" si="49">E37*$J$5</f>
        <v>#REF!</v>
      </c>
      <c r="J37" s="138" t="e">
        <f t="shared" ref="J37:J43" si="50">ROUND(H37*I37,0)</f>
        <v>#REF!</v>
      </c>
      <c r="K37" s="151"/>
      <c r="L37" s="150">
        <v>90</v>
      </c>
      <c r="M37" s="259" t="e">
        <f t="shared" si="40"/>
        <v>#REF!</v>
      </c>
      <c r="N37" s="138" t="e">
        <f t="shared" ref="N37:N43" si="51">ROUND(L37*M37,0)</f>
        <v>#REF!</v>
      </c>
      <c r="O37" s="148"/>
      <c r="P37" s="150">
        <v>100</v>
      </c>
      <c r="Q37" s="259" t="e">
        <f t="shared" si="41"/>
        <v>#REF!</v>
      </c>
      <c r="R37" s="138" t="e">
        <f t="shared" ref="R37:R43" si="52">ROUND(P37*Q37,0)</f>
        <v>#REF!</v>
      </c>
      <c r="S37" s="148"/>
      <c r="T37" s="150">
        <v>120</v>
      </c>
      <c r="U37" s="259" t="e">
        <f t="shared" si="42"/>
        <v>#REF!</v>
      </c>
      <c r="V37" s="138" t="e">
        <f t="shared" ref="V37:V43" si="53">ROUND(T37*U37,0)</f>
        <v>#REF!</v>
      </c>
      <c r="W37" s="148"/>
      <c r="X37" s="150" t="e">
        <f t="shared" ref="X37:X43" si="54">F37+J37+N37+R37+V37</f>
        <v>#REF!</v>
      </c>
      <c r="Y37" s="14"/>
    </row>
    <row r="38" spans="1:26" ht="12.75" x14ac:dyDescent="0.2">
      <c r="A38" s="167" t="s">
        <v>198</v>
      </c>
      <c r="B38" s="17"/>
      <c r="C38" s="129" t="s">
        <v>70</v>
      </c>
      <c r="D38" s="150" t="e">
        <f>+'Activities Breakdown Template'!#REF!</f>
        <v>#REF!</v>
      </c>
      <c r="E38" s="140" t="e">
        <f>+'Activities Breakdown Template'!#REF!</f>
        <v>#REF!</v>
      </c>
      <c r="F38" s="138" t="e">
        <f t="shared" ref="F38" si="55">ROUND(D38*E38,0)</f>
        <v>#REF!</v>
      </c>
      <c r="G38" s="148"/>
      <c r="H38" s="150">
        <v>60</v>
      </c>
      <c r="I38" s="138" t="e">
        <f t="shared" ref="I38" si="56">E38*$J$5</f>
        <v>#REF!</v>
      </c>
      <c r="J38" s="138" t="e">
        <f t="shared" ref="J38" si="57">ROUND(H38*I38,0)</f>
        <v>#REF!</v>
      </c>
      <c r="K38" s="151"/>
      <c r="L38" s="150">
        <v>90</v>
      </c>
      <c r="M38" s="259" t="e">
        <f t="shared" si="40"/>
        <v>#REF!</v>
      </c>
      <c r="N38" s="138" t="e">
        <f t="shared" ref="N38" si="58">ROUND(L38*M38,0)</f>
        <v>#REF!</v>
      </c>
      <c r="O38" s="148"/>
      <c r="P38" s="150">
        <v>100</v>
      </c>
      <c r="Q38" s="259" t="e">
        <f t="shared" si="41"/>
        <v>#REF!</v>
      </c>
      <c r="R38" s="138" t="e">
        <f t="shared" ref="R38" si="59">ROUND(P38*Q38,0)</f>
        <v>#REF!</v>
      </c>
      <c r="S38" s="148"/>
      <c r="T38" s="150">
        <v>120</v>
      </c>
      <c r="U38" s="259" t="e">
        <f t="shared" si="42"/>
        <v>#REF!</v>
      </c>
      <c r="V38" s="138" t="e">
        <f t="shared" ref="V38" si="60">ROUND(T38*U38,0)</f>
        <v>#REF!</v>
      </c>
      <c r="W38" s="148"/>
      <c r="X38" s="150" t="e">
        <f t="shared" ref="X38" si="61">F38+J38+N38+R38+V38</f>
        <v>#REF!</v>
      </c>
      <c r="Y38" s="14"/>
    </row>
    <row r="39" spans="1:26" ht="12.75" x14ac:dyDescent="0.2">
      <c r="A39" s="168" t="s">
        <v>199</v>
      </c>
      <c r="B39" s="17"/>
      <c r="C39" s="129" t="s">
        <v>212</v>
      </c>
      <c r="D39" s="150">
        <f>+'Activities Breakdown Template'!E77</f>
        <v>0</v>
      </c>
      <c r="E39" s="140" t="e">
        <f>+'Activities Breakdown Template'!#REF!</f>
        <v>#REF!</v>
      </c>
      <c r="F39" s="138" t="e">
        <f t="shared" ref="F39" si="62">ROUND(D39*E39,0)</f>
        <v>#REF!</v>
      </c>
      <c r="G39" s="148"/>
      <c r="H39" s="150">
        <v>10</v>
      </c>
      <c r="I39" s="138" t="e">
        <f t="shared" ref="I39" si="63">E39*$J$5</f>
        <v>#REF!</v>
      </c>
      <c r="J39" s="138" t="e">
        <f t="shared" ref="J39" si="64">ROUND(H39*I39,0)</f>
        <v>#REF!</v>
      </c>
      <c r="K39" s="151"/>
      <c r="L39" s="150">
        <v>0</v>
      </c>
      <c r="M39" s="259" t="e">
        <f t="shared" si="40"/>
        <v>#REF!</v>
      </c>
      <c r="N39" s="138" t="e">
        <f t="shared" ref="N39" si="65">ROUND(L39*M39,0)</f>
        <v>#REF!</v>
      </c>
      <c r="O39" s="148"/>
      <c r="P39" s="150">
        <v>10</v>
      </c>
      <c r="Q39" s="259" t="e">
        <f t="shared" si="41"/>
        <v>#REF!</v>
      </c>
      <c r="R39" s="138" t="e">
        <f t="shared" ref="R39" si="66">ROUND(P39*Q39,0)</f>
        <v>#REF!</v>
      </c>
      <c r="S39" s="148"/>
      <c r="T39" s="150">
        <v>0</v>
      </c>
      <c r="U39" s="259" t="e">
        <f t="shared" si="42"/>
        <v>#REF!</v>
      </c>
      <c r="V39" s="138" t="e">
        <f t="shared" ref="V39" si="67">ROUND(T39*U39,0)</f>
        <v>#REF!</v>
      </c>
      <c r="W39" s="148"/>
      <c r="X39" s="150" t="e">
        <f t="shared" ref="X39" si="68">F39+J39+N39+R39+V39</f>
        <v>#REF!</v>
      </c>
      <c r="Y39" s="14"/>
    </row>
    <row r="40" spans="1:26" ht="12.75" x14ac:dyDescent="0.2">
      <c r="A40" s="170" t="s">
        <v>173</v>
      </c>
      <c r="B40" s="17"/>
      <c r="C40" s="129" t="s">
        <v>213</v>
      </c>
      <c r="D40" s="150">
        <f>+'Activities Breakdown Template'!F83</f>
        <v>0</v>
      </c>
      <c r="E40" s="140" t="e">
        <f>+'Activities Breakdown Template'!#REF!</f>
        <v>#REF!</v>
      </c>
      <c r="F40" s="138" t="e">
        <f t="shared" si="48"/>
        <v>#REF!</v>
      </c>
      <c r="G40" s="148"/>
      <c r="H40" s="150">
        <v>20</v>
      </c>
      <c r="I40" s="138" t="e">
        <f t="shared" si="49"/>
        <v>#REF!</v>
      </c>
      <c r="J40" s="138" t="e">
        <f t="shared" si="50"/>
        <v>#REF!</v>
      </c>
      <c r="K40" s="151"/>
      <c r="L40" s="150">
        <v>20</v>
      </c>
      <c r="M40" s="259" t="e">
        <f t="shared" si="40"/>
        <v>#REF!</v>
      </c>
      <c r="N40" s="138" t="e">
        <f t="shared" si="51"/>
        <v>#REF!</v>
      </c>
      <c r="O40" s="148"/>
      <c r="P40" s="150">
        <v>20</v>
      </c>
      <c r="Q40" s="259" t="e">
        <f t="shared" si="41"/>
        <v>#REF!</v>
      </c>
      <c r="R40" s="138" t="e">
        <f t="shared" si="52"/>
        <v>#REF!</v>
      </c>
      <c r="S40" s="148"/>
      <c r="T40" s="150">
        <v>15</v>
      </c>
      <c r="U40" s="259" t="e">
        <f t="shared" si="42"/>
        <v>#REF!</v>
      </c>
      <c r="V40" s="138" t="e">
        <f t="shared" si="53"/>
        <v>#REF!</v>
      </c>
      <c r="W40" s="148"/>
      <c r="X40" s="150" t="e">
        <f t="shared" si="54"/>
        <v>#REF!</v>
      </c>
      <c r="Y40" s="14"/>
    </row>
    <row r="41" spans="1:26" ht="12.75" x14ac:dyDescent="0.2">
      <c r="A41" s="170" t="s">
        <v>174</v>
      </c>
      <c r="B41" s="17"/>
      <c r="C41" s="129" t="s">
        <v>73</v>
      </c>
      <c r="D41" s="150" t="e">
        <f>+'Activities Breakdown Template'!#REF!</f>
        <v>#REF!</v>
      </c>
      <c r="E41" s="140" t="e">
        <f>+'Activities Breakdown Template'!#REF!</f>
        <v>#REF!</v>
      </c>
      <c r="F41" s="138" t="e">
        <f t="shared" si="48"/>
        <v>#REF!</v>
      </c>
      <c r="G41" s="148"/>
      <c r="H41" s="150">
        <v>0</v>
      </c>
      <c r="I41" s="138" t="e">
        <f t="shared" si="49"/>
        <v>#REF!</v>
      </c>
      <c r="J41" s="138" t="e">
        <f t="shared" si="50"/>
        <v>#REF!</v>
      </c>
      <c r="K41" s="151"/>
      <c r="L41" s="150">
        <v>0</v>
      </c>
      <c r="M41" s="259" t="e">
        <f t="shared" si="40"/>
        <v>#REF!</v>
      </c>
      <c r="N41" s="138" t="e">
        <f t="shared" si="51"/>
        <v>#REF!</v>
      </c>
      <c r="O41" s="148"/>
      <c r="P41" s="150">
        <v>0</v>
      </c>
      <c r="Q41" s="259" t="e">
        <f t="shared" si="41"/>
        <v>#REF!</v>
      </c>
      <c r="R41" s="138" t="e">
        <f t="shared" si="52"/>
        <v>#REF!</v>
      </c>
      <c r="S41" s="148"/>
      <c r="T41" s="150">
        <v>0</v>
      </c>
      <c r="U41" s="259" t="e">
        <f t="shared" si="42"/>
        <v>#REF!</v>
      </c>
      <c r="V41" s="138" t="e">
        <f t="shared" si="53"/>
        <v>#REF!</v>
      </c>
      <c r="W41" s="148"/>
      <c r="X41" s="150" t="e">
        <f t="shared" si="54"/>
        <v>#REF!</v>
      </c>
      <c r="Y41" s="14"/>
    </row>
    <row r="42" spans="1:26" ht="12.75" x14ac:dyDescent="0.2">
      <c r="A42" s="168" t="s">
        <v>200</v>
      </c>
      <c r="B42" s="17"/>
      <c r="C42" s="129" t="s">
        <v>67</v>
      </c>
      <c r="D42" s="150">
        <f>+'Activities Breakdown Template'!E90</f>
        <v>0</v>
      </c>
      <c r="E42" s="140" t="e">
        <f>+'Activities Breakdown Template'!#REF!</f>
        <v>#REF!</v>
      </c>
      <c r="F42" s="138" t="e">
        <f t="shared" si="48"/>
        <v>#REF!</v>
      </c>
      <c r="G42" s="148"/>
      <c r="H42" s="150">
        <v>50</v>
      </c>
      <c r="I42" s="138" t="e">
        <f t="shared" si="49"/>
        <v>#REF!</v>
      </c>
      <c r="J42" s="138" t="e">
        <f t="shared" si="50"/>
        <v>#REF!</v>
      </c>
      <c r="K42" s="151"/>
      <c r="L42" s="150">
        <v>100</v>
      </c>
      <c r="M42" s="259" t="e">
        <f t="shared" si="40"/>
        <v>#REF!</v>
      </c>
      <c r="N42" s="138" t="e">
        <f t="shared" si="51"/>
        <v>#REF!</v>
      </c>
      <c r="O42" s="148"/>
      <c r="P42" s="150">
        <v>100</v>
      </c>
      <c r="Q42" s="259" t="e">
        <f t="shared" si="41"/>
        <v>#REF!</v>
      </c>
      <c r="R42" s="138" t="e">
        <f t="shared" si="52"/>
        <v>#REF!</v>
      </c>
      <c r="S42" s="148"/>
      <c r="T42" s="150">
        <v>48</v>
      </c>
      <c r="U42" s="259" t="e">
        <f t="shared" si="42"/>
        <v>#REF!</v>
      </c>
      <c r="V42" s="138" t="e">
        <f t="shared" si="53"/>
        <v>#REF!</v>
      </c>
      <c r="W42" s="148"/>
      <c r="X42" s="150" t="e">
        <f t="shared" si="54"/>
        <v>#REF!</v>
      </c>
      <c r="Y42" s="14"/>
    </row>
    <row r="43" spans="1:26" ht="12.75" x14ac:dyDescent="0.2">
      <c r="A43" s="170" t="s">
        <v>175</v>
      </c>
      <c r="B43" s="17"/>
      <c r="C43" s="129" t="s">
        <v>177</v>
      </c>
      <c r="D43" s="150" t="e">
        <f>+'Activities Breakdown Template'!#REF!</f>
        <v>#REF!</v>
      </c>
      <c r="E43" s="140" t="e">
        <f>+'Activities Breakdown Template'!#REF!</f>
        <v>#REF!</v>
      </c>
      <c r="F43" s="138" t="e">
        <f t="shared" si="48"/>
        <v>#REF!</v>
      </c>
      <c r="G43" s="148"/>
      <c r="H43" s="150">
        <v>30</v>
      </c>
      <c r="I43" s="138" t="e">
        <f t="shared" si="49"/>
        <v>#REF!</v>
      </c>
      <c r="J43" s="138" t="e">
        <f t="shared" si="50"/>
        <v>#REF!</v>
      </c>
      <c r="K43" s="151"/>
      <c r="L43" s="150">
        <v>30</v>
      </c>
      <c r="M43" s="259" t="e">
        <f t="shared" si="40"/>
        <v>#REF!</v>
      </c>
      <c r="N43" s="138" t="e">
        <f t="shared" si="51"/>
        <v>#REF!</v>
      </c>
      <c r="O43" s="148"/>
      <c r="P43" s="150">
        <v>30</v>
      </c>
      <c r="Q43" s="259" t="e">
        <f t="shared" si="41"/>
        <v>#REF!</v>
      </c>
      <c r="R43" s="138" t="e">
        <f t="shared" si="52"/>
        <v>#REF!</v>
      </c>
      <c r="S43" s="148"/>
      <c r="T43" s="150">
        <v>48</v>
      </c>
      <c r="U43" s="259" t="e">
        <f t="shared" si="42"/>
        <v>#REF!</v>
      </c>
      <c r="V43" s="138" t="e">
        <f t="shared" si="53"/>
        <v>#REF!</v>
      </c>
      <c r="W43" s="148"/>
      <c r="X43" s="150" t="e">
        <f t="shared" si="54"/>
        <v>#REF!</v>
      </c>
      <c r="Y43" s="14"/>
    </row>
    <row r="44" spans="1:26" ht="12.75" x14ac:dyDescent="0.2">
      <c r="A44" s="168" t="s">
        <v>201</v>
      </c>
      <c r="B44" s="17"/>
      <c r="C44" s="129" t="s">
        <v>70</v>
      </c>
      <c r="D44" s="150" t="e">
        <f>+'Activities Breakdown Template'!#REF!</f>
        <v>#REF!</v>
      </c>
      <c r="E44" s="140" t="e">
        <f>+'Activities Breakdown Template'!#REF!</f>
        <v>#REF!</v>
      </c>
      <c r="F44" s="138" t="e">
        <f t="shared" ref="F44" si="69">ROUND(D44*E44,0)</f>
        <v>#REF!</v>
      </c>
      <c r="G44" s="148"/>
      <c r="H44" s="150">
        <v>50</v>
      </c>
      <c r="I44" s="138" t="e">
        <f t="shared" ref="I44" si="70">E44*$J$5</f>
        <v>#REF!</v>
      </c>
      <c r="J44" s="138" t="e">
        <f t="shared" ref="J44" si="71">ROUND(H44*I44,0)</f>
        <v>#REF!</v>
      </c>
      <c r="K44" s="151"/>
      <c r="L44" s="150">
        <v>30</v>
      </c>
      <c r="M44" s="259" t="e">
        <f t="shared" si="40"/>
        <v>#REF!</v>
      </c>
      <c r="N44" s="138" t="e">
        <f t="shared" ref="N44" si="72">ROUND(L44*M44,0)</f>
        <v>#REF!</v>
      </c>
      <c r="O44" s="148"/>
      <c r="P44" s="150">
        <v>30</v>
      </c>
      <c r="Q44" s="259" t="e">
        <f t="shared" si="41"/>
        <v>#REF!</v>
      </c>
      <c r="R44" s="138" t="e">
        <f t="shared" ref="R44" si="73">ROUND(P44*Q44,0)</f>
        <v>#REF!</v>
      </c>
      <c r="S44" s="148"/>
      <c r="T44" s="150">
        <v>30</v>
      </c>
      <c r="U44" s="259" t="e">
        <f t="shared" si="42"/>
        <v>#REF!</v>
      </c>
      <c r="V44" s="138" t="e">
        <f t="shared" ref="V44" si="74">ROUND(T44*U44,0)</f>
        <v>#REF!</v>
      </c>
      <c r="W44" s="148"/>
      <c r="X44" s="150" t="e">
        <f t="shared" ref="X44" si="75">F44+J44+N44+R44+V44</f>
        <v>#REF!</v>
      </c>
      <c r="Y44" s="14"/>
    </row>
    <row r="45" spans="1:26" ht="25.5" x14ac:dyDescent="0.2">
      <c r="A45" s="168" t="s">
        <v>202</v>
      </c>
      <c r="B45" s="17"/>
      <c r="C45" s="129" t="s">
        <v>70</v>
      </c>
      <c r="D45" s="150" t="e">
        <f>+'Activities Breakdown Template'!#REF!</f>
        <v>#REF!</v>
      </c>
      <c r="E45" s="140">
        <f>7500/89</f>
        <v>84.269662921348313</v>
      </c>
      <c r="F45" s="138" t="e">
        <f t="shared" ref="F45" si="76">ROUND(D45*E45,0)</f>
        <v>#REF!</v>
      </c>
      <c r="G45" s="148"/>
      <c r="H45" s="150">
        <v>20</v>
      </c>
      <c r="I45" s="138">
        <f>E45*$J$5</f>
        <v>86.797752808988761</v>
      </c>
      <c r="J45" s="138">
        <f t="shared" ref="J45" si="77">ROUND(H45*I45,0)</f>
        <v>1736</v>
      </c>
      <c r="K45" s="151"/>
      <c r="L45" s="150">
        <v>20</v>
      </c>
      <c r="M45" s="259">
        <f t="shared" si="40"/>
        <v>89.410112359550553</v>
      </c>
      <c r="N45" s="138">
        <f t="shared" ref="N45" si="78">ROUND(L45*M45,0)</f>
        <v>1788</v>
      </c>
      <c r="O45" s="148"/>
      <c r="P45" s="150">
        <v>20</v>
      </c>
      <c r="Q45" s="259">
        <f t="shared" si="41"/>
        <v>92.106741573033702</v>
      </c>
      <c r="R45" s="138">
        <f t="shared" ref="R45" si="79">ROUND(P45*Q45,0)</f>
        <v>1842</v>
      </c>
      <c r="S45" s="148"/>
      <c r="T45" s="150">
        <v>20</v>
      </c>
      <c r="U45" s="259">
        <f t="shared" si="42"/>
        <v>94.887640449438194</v>
      </c>
      <c r="V45" s="138">
        <f t="shared" ref="V45" si="80">ROUND(T45*U45,0)</f>
        <v>1898</v>
      </c>
      <c r="W45" s="148"/>
      <c r="X45" s="150" t="e">
        <f t="shared" ref="X45" si="81">F45+J45+N45+R45+V45</f>
        <v>#REF!</v>
      </c>
      <c r="Y45" s="14"/>
    </row>
    <row r="46" spans="1:26" ht="12.75" x14ac:dyDescent="0.2">
      <c r="A46" s="168" t="s">
        <v>203</v>
      </c>
      <c r="B46" s="17"/>
      <c r="C46" s="129" t="s">
        <v>70</v>
      </c>
      <c r="D46" s="150" t="e">
        <f>+'Activities Breakdown Template'!#REF!</f>
        <v>#REF!</v>
      </c>
      <c r="E46" s="140" t="e">
        <f>+'Activities Breakdown Template'!#REF!</f>
        <v>#REF!</v>
      </c>
      <c r="F46" s="138" t="e">
        <f t="shared" ref="F46" si="82">ROUND(D46*E46,0)</f>
        <v>#REF!</v>
      </c>
      <c r="G46" s="148"/>
      <c r="H46" s="150">
        <v>5</v>
      </c>
      <c r="I46" s="138" t="e">
        <f t="shared" ref="I46" si="83">E46*$J$5</f>
        <v>#REF!</v>
      </c>
      <c r="J46" s="138" t="e">
        <f t="shared" ref="J46" si="84">ROUND(H46*I46,0)</f>
        <v>#REF!</v>
      </c>
      <c r="K46" s="151"/>
      <c r="L46" s="150">
        <v>5</v>
      </c>
      <c r="M46" s="259" t="e">
        <f t="shared" si="40"/>
        <v>#REF!</v>
      </c>
      <c r="N46" s="138" t="e">
        <f t="shared" ref="N46" si="85">ROUND(L46*M46,0)</f>
        <v>#REF!</v>
      </c>
      <c r="O46" s="148"/>
      <c r="P46" s="150">
        <v>5</v>
      </c>
      <c r="Q46" s="259" t="e">
        <f t="shared" si="41"/>
        <v>#REF!</v>
      </c>
      <c r="R46" s="138" t="e">
        <f t="shared" ref="R46" si="86">ROUND(P46*Q46,0)</f>
        <v>#REF!</v>
      </c>
      <c r="S46" s="148"/>
      <c r="T46" s="150">
        <v>5</v>
      </c>
      <c r="U46" s="259" t="e">
        <f t="shared" si="42"/>
        <v>#REF!</v>
      </c>
      <c r="V46" s="138" t="e">
        <f t="shared" ref="V46" si="87">ROUND(T46*U46,0)</f>
        <v>#REF!</v>
      </c>
      <c r="W46" s="148"/>
      <c r="X46" s="150" t="e">
        <f t="shared" ref="X46" si="88">F46+J46+N46+R46+V46</f>
        <v>#REF!</v>
      </c>
      <c r="Y46" s="14"/>
    </row>
    <row r="47" spans="1:26" s="172" customFormat="1" ht="12.75" x14ac:dyDescent="0.2">
      <c r="A47" s="131"/>
      <c r="B47" s="174"/>
      <c r="C47" s="175"/>
      <c r="D47" s="150"/>
      <c r="E47" s="140"/>
      <c r="F47" s="137" t="e">
        <f>SUM(F35:F46)</f>
        <v>#REF!</v>
      </c>
      <c r="G47" s="151"/>
      <c r="H47" s="149"/>
      <c r="I47" s="137"/>
      <c r="J47" s="137" t="e">
        <f>SUM(J35:J46)</f>
        <v>#REF!</v>
      </c>
      <c r="K47" s="151"/>
      <c r="L47" s="149"/>
      <c r="M47" s="137"/>
      <c r="N47" s="137" t="e">
        <f>SUM(N35:N46)</f>
        <v>#REF!</v>
      </c>
      <c r="O47" s="151"/>
      <c r="P47" s="149"/>
      <c r="Q47" s="137"/>
      <c r="R47" s="137" t="e">
        <f>SUM(R35:R46)</f>
        <v>#REF!</v>
      </c>
      <c r="S47" s="151"/>
      <c r="T47" s="149"/>
      <c r="U47" s="137"/>
      <c r="V47" s="137" t="e">
        <f>SUM(V35:V46)</f>
        <v>#REF!</v>
      </c>
      <c r="W47" s="151"/>
      <c r="X47" s="137" t="e">
        <f>SUM(X35:X46)</f>
        <v>#REF!</v>
      </c>
      <c r="Y47" s="173"/>
    </row>
    <row r="48" spans="1:26" s="172" customFormat="1" ht="12.75" x14ac:dyDescent="0.2">
      <c r="A48" s="131"/>
      <c r="B48" s="174"/>
      <c r="C48" s="175"/>
      <c r="D48" s="150"/>
      <c r="E48" s="140"/>
      <c r="F48" s="138"/>
      <c r="G48" s="148"/>
      <c r="H48" s="150"/>
      <c r="I48" s="138"/>
      <c r="J48" s="138"/>
      <c r="K48" s="151"/>
      <c r="L48" s="150"/>
      <c r="M48" s="138"/>
      <c r="N48" s="138"/>
      <c r="O48" s="148"/>
      <c r="P48" s="150"/>
      <c r="Q48" s="138"/>
      <c r="R48" s="138"/>
      <c r="S48" s="148"/>
      <c r="T48" s="150"/>
      <c r="U48" s="138"/>
      <c r="V48" s="138"/>
      <c r="W48" s="148"/>
      <c r="X48" s="150"/>
      <c r="Y48" s="173"/>
    </row>
    <row r="49" spans="1:26" ht="18" x14ac:dyDescent="0.25">
      <c r="A49" s="161" t="s">
        <v>207</v>
      </c>
      <c r="B49" s="17"/>
      <c r="C49" s="129"/>
      <c r="D49" s="150"/>
      <c r="E49" s="140"/>
      <c r="F49" s="138"/>
      <c r="G49" s="148"/>
      <c r="H49" s="150"/>
      <c r="I49" s="138"/>
      <c r="J49" s="138"/>
      <c r="K49" s="151"/>
      <c r="L49" s="150"/>
      <c r="M49" s="138"/>
      <c r="N49" s="138"/>
      <c r="O49" s="148"/>
      <c r="P49" s="150"/>
      <c r="Q49" s="138"/>
      <c r="R49" s="138"/>
      <c r="S49" s="148"/>
      <c r="T49" s="150"/>
      <c r="U49" s="138"/>
      <c r="V49" s="138"/>
      <c r="W49" s="148"/>
      <c r="X49" s="150"/>
      <c r="Y49" s="14"/>
    </row>
    <row r="50" spans="1:26" ht="12.75" x14ac:dyDescent="0.2">
      <c r="A50" s="168" t="s">
        <v>204</v>
      </c>
      <c r="B50" s="17"/>
      <c r="C50" s="129" t="s">
        <v>214</v>
      </c>
      <c r="D50" s="150" t="e">
        <f>+'Activities Breakdown Template'!#REF!</f>
        <v>#REF!</v>
      </c>
      <c r="E50" s="140" t="e">
        <f>+'Activities Breakdown Template'!#REF!</f>
        <v>#REF!</v>
      </c>
      <c r="F50" s="138" t="e">
        <f t="shared" ref="F50:F52" si="89">ROUND(D50*E50,0)</f>
        <v>#REF!</v>
      </c>
      <c r="G50" s="148"/>
      <c r="H50" s="150">
        <v>3</v>
      </c>
      <c r="I50" s="138" t="e">
        <f t="shared" ref="I50:I51" si="90">E50*$J$5</f>
        <v>#REF!</v>
      </c>
      <c r="J50" s="138" t="e">
        <f t="shared" ref="J50:J52" si="91">ROUND(H50*I50,0)</f>
        <v>#REF!</v>
      </c>
      <c r="K50" s="151"/>
      <c r="L50" s="150">
        <v>2</v>
      </c>
      <c r="M50" s="259" t="e">
        <f>E50*$N$5</f>
        <v>#REF!</v>
      </c>
      <c r="N50" s="138" t="e">
        <f t="shared" ref="N50:N52" si="92">ROUND(L50*M50,0)</f>
        <v>#REF!</v>
      </c>
      <c r="O50" s="148"/>
      <c r="P50" s="150">
        <v>2</v>
      </c>
      <c r="Q50" s="259" t="e">
        <f>E50*$R$5</f>
        <v>#REF!</v>
      </c>
      <c r="R50" s="138" t="e">
        <f t="shared" ref="R50:R52" si="93">ROUND(P50*Q50,0)</f>
        <v>#REF!</v>
      </c>
      <c r="S50" s="148"/>
      <c r="T50" s="150">
        <v>2</v>
      </c>
      <c r="U50" s="259" t="e">
        <f>E50*$V$5</f>
        <v>#REF!</v>
      </c>
      <c r="V50" s="138" t="e">
        <f t="shared" ref="V50:V52" si="94">ROUND(T50*U50,0)</f>
        <v>#REF!</v>
      </c>
      <c r="W50" s="148"/>
      <c r="X50" s="150" t="e">
        <f t="shared" ref="X50:X52" si="95">F50+J50+N50+R50+V50</f>
        <v>#REF!</v>
      </c>
      <c r="Y50" s="14"/>
    </row>
    <row r="51" spans="1:26" ht="12.75" x14ac:dyDescent="0.2">
      <c r="A51" s="168" t="s">
        <v>206</v>
      </c>
      <c r="B51" s="17"/>
      <c r="C51" s="129"/>
      <c r="D51" s="150" t="e">
        <f>+'Activities Breakdown Template'!#REF!</f>
        <v>#REF!</v>
      </c>
      <c r="E51" s="140" t="e">
        <f>+'Activities Breakdown Template'!#REF!</f>
        <v>#REF!</v>
      </c>
      <c r="F51" s="138" t="e">
        <f t="shared" si="89"/>
        <v>#REF!</v>
      </c>
      <c r="G51" s="148"/>
      <c r="H51" s="150">
        <v>25</v>
      </c>
      <c r="I51" s="138" t="e">
        <f t="shared" si="90"/>
        <v>#REF!</v>
      </c>
      <c r="J51" s="138" t="e">
        <f t="shared" si="91"/>
        <v>#REF!</v>
      </c>
      <c r="K51" s="151"/>
      <c r="L51" s="150">
        <v>25</v>
      </c>
      <c r="M51" s="138" t="e">
        <f t="shared" ref="M51" si="96">E51*$N$5</f>
        <v>#REF!</v>
      </c>
      <c r="N51" s="138" t="e">
        <f t="shared" si="92"/>
        <v>#REF!</v>
      </c>
      <c r="O51" s="148"/>
      <c r="P51" s="150">
        <v>25</v>
      </c>
      <c r="Q51" s="138" t="e">
        <f t="shared" ref="Q51" si="97">E51*$R$5</f>
        <v>#REF!</v>
      </c>
      <c r="R51" s="138" t="e">
        <f t="shared" si="93"/>
        <v>#REF!</v>
      </c>
      <c r="S51" s="148"/>
      <c r="T51" s="150">
        <v>25</v>
      </c>
      <c r="U51" s="138" t="e">
        <f t="shared" ref="U51" si="98">E51*$V$5</f>
        <v>#REF!</v>
      </c>
      <c r="V51" s="138" t="e">
        <f t="shared" si="94"/>
        <v>#REF!</v>
      </c>
      <c r="W51" s="148"/>
      <c r="X51" s="150" t="e">
        <f t="shared" si="95"/>
        <v>#REF!</v>
      </c>
      <c r="Y51" s="14"/>
    </row>
    <row r="52" spans="1:26" ht="12.75" x14ac:dyDescent="0.2">
      <c r="A52" s="168" t="s">
        <v>205</v>
      </c>
      <c r="B52" s="17"/>
      <c r="C52" s="129"/>
      <c r="D52" s="150" t="e">
        <f>+'Activities Breakdown Template'!#REF!</f>
        <v>#REF!</v>
      </c>
      <c r="E52" s="140">
        <v>0</v>
      </c>
      <c r="F52" s="138" t="e">
        <f t="shared" si="89"/>
        <v>#REF!</v>
      </c>
      <c r="G52" s="148"/>
      <c r="H52" s="150">
        <v>1</v>
      </c>
      <c r="I52" s="138">
        <f>E52*$J$5/89</f>
        <v>0</v>
      </c>
      <c r="J52" s="138">
        <f t="shared" si="91"/>
        <v>0</v>
      </c>
      <c r="K52" s="151"/>
      <c r="L52" s="150">
        <v>1</v>
      </c>
      <c r="M52" s="138">
        <f>E52*$N$5/89</f>
        <v>0</v>
      </c>
      <c r="N52" s="138">
        <f t="shared" si="92"/>
        <v>0</v>
      </c>
      <c r="O52" s="148"/>
      <c r="P52" s="150">
        <v>1</v>
      </c>
      <c r="Q52" s="138">
        <f>E52*$R$5/89</f>
        <v>0</v>
      </c>
      <c r="R52" s="138">
        <f t="shared" si="93"/>
        <v>0</v>
      </c>
      <c r="S52" s="148"/>
      <c r="T52" s="150">
        <v>1</v>
      </c>
      <c r="U52" s="138">
        <f>E52*$V$5/89</f>
        <v>0</v>
      </c>
      <c r="V52" s="138">
        <f t="shared" si="94"/>
        <v>0</v>
      </c>
      <c r="W52" s="148"/>
      <c r="X52" s="150" t="e">
        <f t="shared" si="95"/>
        <v>#REF!</v>
      </c>
      <c r="Y52" s="14"/>
    </row>
    <row r="53" spans="1:26" s="172" customFormat="1" ht="12.75" x14ac:dyDescent="0.2">
      <c r="A53" s="168"/>
      <c r="B53" s="174"/>
      <c r="C53" s="175"/>
      <c r="D53" s="150"/>
      <c r="E53" s="140"/>
      <c r="F53" s="137" t="e">
        <f>SUM(F50:F52)</f>
        <v>#REF!</v>
      </c>
      <c r="G53" s="151"/>
      <c r="H53" s="149"/>
      <c r="I53" s="137"/>
      <c r="J53" s="137" t="e">
        <f>SUM(J50:J52)</f>
        <v>#REF!</v>
      </c>
      <c r="K53" s="151"/>
      <c r="L53" s="149"/>
      <c r="M53" s="137"/>
      <c r="N53" s="137" t="e">
        <f>SUM(N50:N52)</f>
        <v>#REF!</v>
      </c>
      <c r="O53" s="151"/>
      <c r="P53" s="149"/>
      <c r="Q53" s="137"/>
      <c r="R53" s="137" t="e">
        <f>SUM(R50:R52)</f>
        <v>#REF!</v>
      </c>
      <c r="S53" s="151"/>
      <c r="T53" s="149"/>
      <c r="U53" s="137"/>
      <c r="V53" s="137" t="e">
        <f>SUM(V50:V52)</f>
        <v>#REF!</v>
      </c>
      <c r="W53" s="151"/>
      <c r="X53" s="137" t="e">
        <f>SUM(X50:X52)</f>
        <v>#REF!</v>
      </c>
      <c r="Y53" s="173"/>
    </row>
    <row r="54" spans="1:26" s="172" customFormat="1" ht="12.75" x14ac:dyDescent="0.2">
      <c r="A54" s="168"/>
      <c r="B54" s="174"/>
      <c r="C54" s="175"/>
      <c r="D54" s="150"/>
      <c r="E54" s="140"/>
      <c r="F54" s="138"/>
      <c r="G54" s="148"/>
      <c r="H54" s="150"/>
      <c r="I54" s="138"/>
      <c r="J54" s="138"/>
      <c r="K54" s="151"/>
      <c r="L54" s="150"/>
      <c r="M54" s="138"/>
      <c r="N54" s="138"/>
      <c r="O54" s="148"/>
      <c r="P54" s="150"/>
      <c r="Q54" s="138"/>
      <c r="R54" s="138"/>
      <c r="S54" s="148"/>
      <c r="T54" s="150"/>
      <c r="U54" s="138"/>
      <c r="V54" s="138"/>
      <c r="W54" s="148"/>
      <c r="X54" s="150"/>
      <c r="Y54" s="173"/>
    </row>
    <row r="55" spans="1:26" ht="14.25" x14ac:dyDescent="0.2">
      <c r="A55" s="19" t="s">
        <v>87</v>
      </c>
      <c r="B55" s="20"/>
      <c r="C55" s="20"/>
      <c r="D55" s="179"/>
      <c r="E55" s="141"/>
      <c r="F55" s="165" t="e">
        <f>SUM(F14+F33+F47+F53)</f>
        <v>#REF!</v>
      </c>
      <c r="G55" s="164"/>
      <c r="H55" s="163"/>
      <c r="I55" s="165"/>
      <c r="J55" s="165" t="e">
        <f>SUM(J14+J33+J47+J53)</f>
        <v>#REF!</v>
      </c>
      <c r="K55" s="164"/>
      <c r="L55" s="163"/>
      <c r="M55" s="165"/>
      <c r="N55" s="165" t="e">
        <f>SUM(N14+N33+N47+N53)</f>
        <v>#REF!</v>
      </c>
      <c r="O55" s="164"/>
      <c r="P55" s="163"/>
      <c r="Q55" s="165"/>
      <c r="R55" s="165" t="e">
        <f>SUM(R14+R33+R47+R53)</f>
        <v>#REF!</v>
      </c>
      <c r="S55" s="164"/>
      <c r="T55" s="163"/>
      <c r="U55" s="165"/>
      <c r="V55" s="165" t="e">
        <f>SUM(V14+V33+V47+V53)</f>
        <v>#REF!</v>
      </c>
      <c r="W55" s="164"/>
      <c r="X55" s="165" t="e">
        <f>SUM(X14+X33+X47+X53)</f>
        <v>#REF!</v>
      </c>
      <c r="Y55" s="15"/>
      <c r="Z55" s="211" t="e">
        <f>X55*89</f>
        <v>#REF!</v>
      </c>
    </row>
    <row r="56" spans="1:26" ht="12.75" thickBot="1" x14ac:dyDescent="0.25">
      <c r="A56" s="26"/>
      <c r="B56" s="27"/>
      <c r="C56" s="27"/>
      <c r="D56" s="155"/>
      <c r="E56" s="142"/>
      <c r="F56" s="153"/>
      <c r="G56" s="154"/>
      <c r="H56" s="155"/>
      <c r="I56" s="142"/>
      <c r="J56" s="153"/>
      <c r="K56" s="154"/>
      <c r="L56" s="155"/>
      <c r="M56" s="142"/>
      <c r="N56" s="153"/>
      <c r="O56" s="154"/>
      <c r="P56" s="155"/>
      <c r="Q56" s="142"/>
      <c r="R56" s="153"/>
      <c r="S56" s="154"/>
      <c r="T56" s="155"/>
      <c r="U56" s="142"/>
      <c r="V56" s="153"/>
      <c r="W56" s="154"/>
      <c r="X56" s="156"/>
      <c r="Y56" s="16"/>
    </row>
    <row r="58" spans="1:26" x14ac:dyDescent="0.2">
      <c r="X58" s="157"/>
      <c r="Y58" s="28"/>
    </row>
    <row r="59" spans="1:26" ht="12.75" x14ac:dyDescent="0.2">
      <c r="W59" s="158"/>
      <c r="X59" s="158"/>
      <c r="Y59"/>
      <c r="Z59" s="74"/>
    </row>
    <row r="60" spans="1:26" ht="12.75" x14ac:dyDescent="0.2">
      <c r="W60" s="158"/>
      <c r="X60" s="158"/>
    </row>
    <row r="61" spans="1:26" ht="12.75" x14ac:dyDescent="0.2">
      <c r="W61" s="159"/>
      <c r="X61" s="160"/>
    </row>
  </sheetData>
  <mergeCells count="7">
    <mergeCell ref="A13:B13"/>
    <mergeCell ref="X8:Y8"/>
    <mergeCell ref="D8:G8"/>
    <mergeCell ref="H8:K8"/>
    <mergeCell ref="L8:O8"/>
    <mergeCell ref="P8:S8"/>
    <mergeCell ref="T8:W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activeCell="G107" sqref="G107:H107"/>
    </sheetView>
  </sheetViews>
  <sheetFormatPr defaultRowHeight="12.75" x14ac:dyDescent="0.2"/>
  <cols>
    <col min="2" max="2" width="38.42578125" bestFit="1" customWidth="1"/>
    <col min="3" max="3" width="23.42578125" bestFit="1" customWidth="1"/>
    <col min="4" max="4" width="11.140625" bestFit="1" customWidth="1"/>
    <col min="5" max="5" width="32.140625" bestFit="1" customWidth="1"/>
    <col min="6" max="6" width="32.140625" customWidth="1"/>
    <col min="7" max="7" width="8.42578125" bestFit="1" customWidth="1"/>
    <col min="8" max="8" width="23.7109375" customWidth="1"/>
    <col min="9" max="9" width="12.7109375" customWidth="1"/>
    <col min="10" max="10" width="13.85546875" customWidth="1"/>
    <col min="11" max="11" width="8" bestFit="1" customWidth="1"/>
    <col min="12" max="12" width="11.5703125" bestFit="1" customWidth="1"/>
  </cols>
  <sheetData>
    <row r="1" spans="1:14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1">
        <v>1</v>
      </c>
      <c r="L1" s="42" t="s">
        <v>91</v>
      </c>
      <c r="M1" s="43">
        <v>86</v>
      </c>
      <c r="N1" s="43" t="s">
        <v>92</v>
      </c>
    </row>
    <row r="2" spans="1:14" ht="15" x14ac:dyDescent="0.25">
      <c r="B2" s="40"/>
      <c r="C2" s="44" t="s">
        <v>107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5" x14ac:dyDescent="0.25">
      <c r="B4" s="62" t="s">
        <v>108</v>
      </c>
      <c r="C4" s="45" t="s">
        <v>109</v>
      </c>
      <c r="D4" s="40"/>
      <c r="E4" s="44" t="s">
        <v>110</v>
      </c>
      <c r="F4" s="44"/>
      <c r="G4" s="40"/>
      <c r="H4" s="40"/>
      <c r="I4" s="37"/>
      <c r="J4" s="40"/>
      <c r="K4" s="40"/>
      <c r="L4" s="40"/>
      <c r="M4" s="40"/>
      <c r="N4" s="40"/>
    </row>
    <row r="6" spans="1:14" ht="38.25" x14ac:dyDescent="0.2">
      <c r="B6" s="40"/>
      <c r="C6" s="46" t="s">
        <v>93</v>
      </c>
      <c r="D6" s="46" t="s">
        <v>94</v>
      </c>
      <c r="E6" s="46" t="s">
        <v>95</v>
      </c>
      <c r="F6" s="46" t="s">
        <v>96</v>
      </c>
      <c r="G6" s="46" t="s">
        <v>97</v>
      </c>
      <c r="H6" s="46" t="s">
        <v>98</v>
      </c>
      <c r="I6" s="46" t="s">
        <v>11</v>
      </c>
      <c r="J6" s="43"/>
      <c r="K6" s="424" t="s">
        <v>111</v>
      </c>
      <c r="L6" s="425"/>
      <c r="M6" s="425"/>
      <c r="N6" s="425"/>
    </row>
    <row r="7" spans="1:14" x14ac:dyDescent="0.2">
      <c r="B7" s="40"/>
      <c r="C7" s="43" t="s">
        <v>112</v>
      </c>
      <c r="D7" s="47">
        <v>9030</v>
      </c>
      <c r="E7" s="48">
        <v>105</v>
      </c>
      <c r="F7" s="49" t="s">
        <v>99</v>
      </c>
      <c r="G7" s="50">
        <v>1</v>
      </c>
      <c r="H7" s="43">
        <v>5</v>
      </c>
      <c r="I7" s="48">
        <v>525</v>
      </c>
      <c r="J7" s="43"/>
      <c r="K7" s="425"/>
      <c r="L7" s="425"/>
      <c r="M7" s="425"/>
      <c r="N7" s="425"/>
    </row>
    <row r="8" spans="1:14" x14ac:dyDescent="0.2">
      <c r="B8" s="40"/>
      <c r="C8" s="51" t="s">
        <v>113</v>
      </c>
      <c r="D8" s="47">
        <v>7482</v>
      </c>
      <c r="E8" s="48">
        <v>87</v>
      </c>
      <c r="F8" s="49" t="s">
        <v>100</v>
      </c>
      <c r="G8" s="50">
        <v>30</v>
      </c>
      <c r="H8" s="43">
        <v>4</v>
      </c>
      <c r="I8" s="48">
        <v>10440</v>
      </c>
      <c r="J8" s="43"/>
      <c r="K8" s="425"/>
      <c r="L8" s="425"/>
      <c r="M8" s="425"/>
      <c r="N8" s="425"/>
    </row>
    <row r="9" spans="1:14" x14ac:dyDescent="0.2">
      <c r="B9" s="40"/>
      <c r="C9" s="51" t="s">
        <v>114</v>
      </c>
      <c r="D9" s="47">
        <v>1376</v>
      </c>
      <c r="E9" s="48">
        <v>16</v>
      </c>
      <c r="F9" s="49" t="s">
        <v>104</v>
      </c>
      <c r="G9" s="50">
        <v>30</v>
      </c>
      <c r="H9" s="43">
        <v>5</v>
      </c>
      <c r="I9" s="48">
        <v>2400</v>
      </c>
      <c r="J9" s="43"/>
      <c r="K9" s="425"/>
      <c r="L9" s="425"/>
      <c r="M9" s="425"/>
      <c r="N9" s="425"/>
    </row>
    <row r="10" spans="1:14" ht="15" x14ac:dyDescent="0.25">
      <c r="B10" s="40"/>
      <c r="C10" s="43" t="s">
        <v>115</v>
      </c>
      <c r="D10" s="61">
        <v>516</v>
      </c>
      <c r="E10" s="48">
        <v>6</v>
      </c>
      <c r="F10" s="43" t="s">
        <v>103</v>
      </c>
      <c r="G10" s="50">
        <v>30</v>
      </c>
      <c r="H10" s="43">
        <v>1</v>
      </c>
      <c r="I10" s="48">
        <v>180</v>
      </c>
      <c r="J10" s="43"/>
      <c r="K10" s="425"/>
      <c r="L10" s="425"/>
      <c r="M10" s="425"/>
      <c r="N10" s="425"/>
    </row>
    <row r="11" spans="1:14" ht="15" x14ac:dyDescent="0.25">
      <c r="B11" s="40"/>
      <c r="C11" s="51" t="s">
        <v>116</v>
      </c>
      <c r="D11" s="61">
        <v>344</v>
      </c>
      <c r="E11" s="48">
        <v>4</v>
      </c>
      <c r="F11" s="51" t="s">
        <v>117</v>
      </c>
      <c r="G11" s="50">
        <v>30</v>
      </c>
      <c r="H11" s="43">
        <v>1</v>
      </c>
      <c r="I11" s="48">
        <v>120</v>
      </c>
      <c r="J11" s="43"/>
      <c r="K11" s="425"/>
      <c r="L11" s="425"/>
      <c r="M11" s="425"/>
      <c r="N11" s="425"/>
    </row>
    <row r="12" spans="1:14" ht="15" x14ac:dyDescent="0.25">
      <c r="B12" s="40"/>
      <c r="C12" s="43" t="s">
        <v>101</v>
      </c>
      <c r="D12" s="61">
        <v>344</v>
      </c>
      <c r="E12" s="48">
        <v>4</v>
      </c>
      <c r="F12" s="49" t="s">
        <v>118</v>
      </c>
      <c r="G12" s="50">
        <v>30</v>
      </c>
      <c r="H12" s="43">
        <v>1</v>
      </c>
      <c r="I12" s="48">
        <v>120</v>
      </c>
      <c r="J12" s="43"/>
      <c r="K12" s="425"/>
      <c r="L12" s="425"/>
      <c r="M12" s="425"/>
      <c r="N12" s="425"/>
    </row>
    <row r="13" spans="1:14" ht="15" x14ac:dyDescent="0.25">
      <c r="B13" s="40"/>
      <c r="C13" s="51" t="s">
        <v>119</v>
      </c>
      <c r="D13" s="61">
        <v>4472</v>
      </c>
      <c r="E13" s="48">
        <v>52</v>
      </c>
      <c r="F13" s="43" t="s">
        <v>99</v>
      </c>
      <c r="G13" s="50">
        <v>1</v>
      </c>
      <c r="H13" s="43">
        <v>5</v>
      </c>
      <c r="I13" s="52">
        <v>260</v>
      </c>
      <c r="J13" s="53"/>
      <c r="K13" s="425"/>
      <c r="L13" s="425"/>
      <c r="M13" s="425"/>
      <c r="N13" s="425"/>
    </row>
    <row r="14" spans="1:14" x14ac:dyDescent="0.2">
      <c r="A14" s="40"/>
      <c r="B14" s="43"/>
      <c r="C14" s="54"/>
      <c r="D14" s="48"/>
      <c r="E14" s="43"/>
      <c r="F14" s="43"/>
      <c r="G14" s="43"/>
      <c r="H14" s="55" t="s">
        <v>120</v>
      </c>
      <c r="I14" s="56">
        <v>14045</v>
      </c>
      <c r="J14" s="53"/>
      <c r="K14" s="425"/>
      <c r="L14" s="425"/>
      <c r="M14" s="425"/>
      <c r="N14" s="425"/>
    </row>
    <row r="16" spans="1:14" x14ac:dyDescent="0.2">
      <c r="A16" s="40"/>
      <c r="B16" s="40"/>
      <c r="C16" s="40"/>
      <c r="D16" s="40"/>
      <c r="E16" s="40"/>
      <c r="F16" s="40"/>
      <c r="G16" s="40"/>
      <c r="H16" s="40"/>
      <c r="I16" s="57"/>
      <c r="J16" s="40"/>
      <c r="K16" s="40"/>
      <c r="L16" s="40"/>
      <c r="M16" s="40"/>
      <c r="N16" s="40"/>
    </row>
    <row r="18" spans="1:12" ht="15" x14ac:dyDescent="0.25">
      <c r="A18" s="60"/>
      <c r="B18" s="65"/>
      <c r="C18" s="64"/>
      <c r="D18" s="66" t="s">
        <v>121</v>
      </c>
      <c r="E18" s="66" t="s">
        <v>122</v>
      </c>
      <c r="F18" s="36" t="s">
        <v>96</v>
      </c>
      <c r="G18" s="66" t="s">
        <v>123</v>
      </c>
      <c r="H18" s="66" t="s">
        <v>124</v>
      </c>
      <c r="I18" s="66" t="s">
        <v>125</v>
      </c>
      <c r="J18" s="64" t="s">
        <v>11</v>
      </c>
      <c r="K18" s="64" t="s">
        <v>126</v>
      </c>
    </row>
    <row r="19" spans="1:12" ht="42.75" x14ac:dyDescent="0.25">
      <c r="B19" s="39" t="s">
        <v>127</v>
      </c>
      <c r="C19" s="39"/>
      <c r="D19" s="67">
        <v>0</v>
      </c>
      <c r="E19" s="39"/>
      <c r="F19" s="39"/>
      <c r="G19" s="39"/>
      <c r="H19" s="39"/>
      <c r="I19" s="68">
        <v>0</v>
      </c>
      <c r="J19" s="39"/>
      <c r="K19" s="39"/>
    </row>
    <row r="20" spans="1:12" ht="42.75" x14ac:dyDescent="0.25">
      <c r="B20" s="38" t="s">
        <v>128</v>
      </c>
      <c r="C20" s="38"/>
      <c r="D20" s="67">
        <v>0</v>
      </c>
      <c r="E20" s="38"/>
      <c r="F20" s="38"/>
      <c r="G20" s="38"/>
      <c r="H20" s="38"/>
      <c r="I20" s="68">
        <v>0</v>
      </c>
      <c r="J20" s="38"/>
      <c r="K20" s="38"/>
    </row>
    <row r="21" spans="1:12" ht="45" x14ac:dyDescent="0.25">
      <c r="B21" s="63" t="s">
        <v>61</v>
      </c>
      <c r="C21" s="116"/>
      <c r="D21" s="115">
        <v>0</v>
      </c>
      <c r="E21" s="116"/>
      <c r="F21" s="116"/>
      <c r="G21" s="116"/>
      <c r="H21" s="116"/>
      <c r="I21" s="114">
        <v>0</v>
      </c>
      <c r="J21" s="116"/>
      <c r="K21" s="116"/>
      <c r="L21">
        <f>6.28*86</f>
        <v>540.08000000000004</v>
      </c>
    </row>
    <row r="22" spans="1:12" ht="30" x14ac:dyDescent="0.25">
      <c r="B22" s="127" t="s">
        <v>62</v>
      </c>
      <c r="C22" s="113" t="s">
        <v>112</v>
      </c>
      <c r="D22" s="61">
        <v>9030</v>
      </c>
      <c r="E22" s="61">
        <f>D22/$M$1</f>
        <v>105</v>
      </c>
      <c r="F22" s="61" t="s">
        <v>148</v>
      </c>
      <c r="G22" s="72">
        <v>1</v>
      </c>
      <c r="H22" s="72">
        <v>1</v>
      </c>
      <c r="I22" s="73">
        <f>E22*G22*H22</f>
        <v>105</v>
      </c>
      <c r="J22" s="72"/>
      <c r="K22" s="72"/>
    </row>
    <row r="23" spans="1:12" ht="15" x14ac:dyDescent="0.25">
      <c r="B23" s="126"/>
      <c r="C23" s="112" t="s">
        <v>114</v>
      </c>
      <c r="D23" s="61">
        <v>1376</v>
      </c>
      <c r="E23" s="61">
        <f>D23/$M$1</f>
        <v>16</v>
      </c>
      <c r="F23" s="61" t="s">
        <v>145</v>
      </c>
      <c r="G23" s="72">
        <v>20</v>
      </c>
      <c r="H23" s="72">
        <v>1</v>
      </c>
      <c r="I23" s="73">
        <f>E23*G23*H23</f>
        <v>320</v>
      </c>
      <c r="J23" s="72"/>
      <c r="K23" s="72"/>
    </row>
    <row r="24" spans="1:12" ht="15" x14ac:dyDescent="0.25">
      <c r="B24" s="126"/>
      <c r="C24" s="113" t="s">
        <v>115</v>
      </c>
      <c r="D24" s="61">
        <v>516</v>
      </c>
      <c r="E24" s="61">
        <f>D24/$M$1</f>
        <v>6</v>
      </c>
      <c r="F24" s="61" t="s">
        <v>146</v>
      </c>
      <c r="G24" s="72">
        <v>20</v>
      </c>
      <c r="H24" s="72">
        <v>1</v>
      </c>
      <c r="I24" s="73">
        <f>E24*G24*H24</f>
        <v>120</v>
      </c>
      <c r="J24" s="72"/>
      <c r="K24" s="72"/>
    </row>
    <row r="25" spans="1:12" ht="15" x14ac:dyDescent="0.25">
      <c r="B25" s="126"/>
      <c r="C25" s="72"/>
      <c r="D25" s="72"/>
      <c r="E25" s="72"/>
      <c r="F25" s="72"/>
      <c r="G25" s="72"/>
      <c r="H25" s="72"/>
      <c r="I25" s="72"/>
      <c r="J25" s="111">
        <f>SUM(I22:I24)</f>
        <v>545</v>
      </c>
      <c r="K25" s="72"/>
    </row>
    <row r="26" spans="1:12" ht="30" x14ac:dyDescent="0.25">
      <c r="B26" s="127" t="s">
        <v>63</v>
      </c>
      <c r="C26" s="110" t="s">
        <v>129</v>
      </c>
      <c r="D26" s="61">
        <v>516</v>
      </c>
      <c r="E26" s="109">
        <f>D26/$M$1</f>
        <v>6</v>
      </c>
      <c r="F26" s="61" t="s">
        <v>146</v>
      </c>
      <c r="G26" s="72">
        <v>500</v>
      </c>
      <c r="H26" s="72">
        <v>1</v>
      </c>
      <c r="I26" s="73">
        <f>E26*G26*H26</f>
        <v>3000</v>
      </c>
      <c r="J26" s="72"/>
      <c r="K26" s="72"/>
    </row>
    <row r="27" spans="1:12" ht="15" x14ac:dyDescent="0.25">
      <c r="B27" s="126"/>
      <c r="C27" s="70"/>
      <c r="D27" s="61">
        <v>0</v>
      </c>
      <c r="E27" s="71"/>
      <c r="F27" s="71"/>
      <c r="G27" s="72"/>
      <c r="H27" s="72"/>
      <c r="I27" s="73">
        <v>0</v>
      </c>
      <c r="J27" s="111">
        <f>I26/G26</f>
        <v>6</v>
      </c>
      <c r="K27" s="58"/>
    </row>
    <row r="28" spans="1:12" ht="15" x14ac:dyDescent="0.25">
      <c r="B28" s="126"/>
      <c r="C28" s="70"/>
      <c r="D28" s="61">
        <v>0</v>
      </c>
      <c r="E28" s="71"/>
      <c r="F28" s="71"/>
      <c r="G28" s="72"/>
      <c r="H28" s="72"/>
      <c r="I28" s="73">
        <v>0</v>
      </c>
      <c r="J28" s="108"/>
      <c r="K28" s="58"/>
    </row>
    <row r="29" spans="1:12" ht="30" x14ac:dyDescent="0.25">
      <c r="B29" s="127" t="s">
        <v>64</v>
      </c>
      <c r="C29" s="107" t="s">
        <v>112</v>
      </c>
      <c r="D29" s="61">
        <v>9030</v>
      </c>
      <c r="E29" s="61">
        <f t="shared" ref="E29:E35" si="0">D29/$M$1</f>
        <v>105</v>
      </c>
      <c r="F29" s="61" t="s">
        <v>147</v>
      </c>
      <c r="G29" s="72">
        <v>10</v>
      </c>
      <c r="H29" s="72">
        <v>5</v>
      </c>
      <c r="I29" s="73">
        <f t="shared" ref="I29:I35" si="1">E29*G29*H29</f>
        <v>5250</v>
      </c>
      <c r="J29" s="72"/>
      <c r="K29" s="72"/>
    </row>
    <row r="30" spans="1:12" ht="15" x14ac:dyDescent="0.25">
      <c r="B30" s="125"/>
      <c r="C30" s="70" t="s">
        <v>113</v>
      </c>
      <c r="D30" s="61">
        <v>7482</v>
      </c>
      <c r="E30" s="61">
        <f t="shared" si="0"/>
        <v>87</v>
      </c>
      <c r="F30" s="61" t="s">
        <v>100</v>
      </c>
      <c r="G30" s="72">
        <v>310</v>
      </c>
      <c r="H30" s="72">
        <v>5</v>
      </c>
      <c r="I30" s="73">
        <f t="shared" si="1"/>
        <v>134850</v>
      </c>
      <c r="J30" s="72"/>
      <c r="K30" s="72"/>
    </row>
    <row r="31" spans="1:12" ht="15" x14ac:dyDescent="0.25">
      <c r="B31" s="125"/>
      <c r="C31" s="70" t="s">
        <v>114</v>
      </c>
      <c r="D31" s="61">
        <v>1376</v>
      </c>
      <c r="E31" s="61">
        <f t="shared" si="0"/>
        <v>16</v>
      </c>
      <c r="F31" s="61" t="s">
        <v>145</v>
      </c>
      <c r="G31" s="72">
        <v>310</v>
      </c>
      <c r="H31" s="72">
        <v>5</v>
      </c>
      <c r="I31" s="73">
        <f t="shared" si="1"/>
        <v>24800</v>
      </c>
      <c r="J31" s="72"/>
      <c r="K31" s="72"/>
    </row>
    <row r="32" spans="1:12" ht="15" x14ac:dyDescent="0.25">
      <c r="B32" s="126"/>
      <c r="C32" s="107" t="s">
        <v>115</v>
      </c>
      <c r="D32" s="61">
        <v>516</v>
      </c>
      <c r="E32" s="61">
        <f t="shared" si="0"/>
        <v>6</v>
      </c>
      <c r="F32" s="61" t="s">
        <v>146</v>
      </c>
      <c r="G32" s="72">
        <v>310</v>
      </c>
      <c r="H32" s="72">
        <v>5</v>
      </c>
      <c r="I32" s="73">
        <f t="shared" si="1"/>
        <v>9300</v>
      </c>
      <c r="J32" s="72"/>
      <c r="K32" s="72"/>
    </row>
    <row r="33" spans="2:11" ht="15" x14ac:dyDescent="0.25">
      <c r="B33" s="125"/>
      <c r="C33" s="70" t="s">
        <v>116</v>
      </c>
      <c r="D33" s="61">
        <v>344</v>
      </c>
      <c r="E33" s="61">
        <f t="shared" si="0"/>
        <v>4</v>
      </c>
      <c r="F33" s="61" t="s">
        <v>149</v>
      </c>
      <c r="G33" s="72">
        <v>310</v>
      </c>
      <c r="H33" s="72">
        <v>1</v>
      </c>
      <c r="I33" s="73">
        <f t="shared" si="1"/>
        <v>1240</v>
      </c>
      <c r="J33" s="72"/>
      <c r="K33" s="72"/>
    </row>
    <row r="34" spans="2:11" ht="15" x14ac:dyDescent="0.25">
      <c r="B34" s="125"/>
      <c r="C34" s="107" t="s">
        <v>101</v>
      </c>
      <c r="D34" s="61">
        <v>344</v>
      </c>
      <c r="E34" s="61">
        <f t="shared" si="0"/>
        <v>4</v>
      </c>
      <c r="F34" s="106" t="s">
        <v>118</v>
      </c>
      <c r="G34" s="72">
        <v>310</v>
      </c>
      <c r="H34" s="72">
        <v>1</v>
      </c>
      <c r="I34" s="73">
        <f t="shared" si="1"/>
        <v>1240</v>
      </c>
      <c r="J34" s="72"/>
      <c r="K34" s="72"/>
    </row>
    <row r="35" spans="2:11" ht="15" x14ac:dyDescent="0.25">
      <c r="B35" s="125"/>
      <c r="C35" s="70" t="s">
        <v>119</v>
      </c>
      <c r="D35" s="61">
        <v>4472</v>
      </c>
      <c r="E35" s="61">
        <f t="shared" si="0"/>
        <v>52</v>
      </c>
      <c r="F35" s="61" t="s">
        <v>150</v>
      </c>
      <c r="G35" s="72">
        <v>20</v>
      </c>
      <c r="H35" s="72">
        <v>5</v>
      </c>
      <c r="I35" s="73">
        <f t="shared" si="1"/>
        <v>5200</v>
      </c>
      <c r="J35" s="72"/>
      <c r="K35" s="72"/>
    </row>
    <row r="36" spans="2:11" ht="15" x14ac:dyDescent="0.25">
      <c r="B36" s="125"/>
      <c r="C36" s="70"/>
      <c r="D36" s="61">
        <v>0</v>
      </c>
      <c r="E36" s="105"/>
      <c r="F36" s="105"/>
      <c r="G36" s="72"/>
      <c r="H36" s="72"/>
      <c r="I36" s="111">
        <f>SUM(I29:I35)</f>
        <v>181880</v>
      </c>
      <c r="J36" s="104">
        <f>I36/310</f>
        <v>586.70967741935488</v>
      </c>
      <c r="K36" s="130"/>
    </row>
    <row r="37" spans="2:11" ht="15" x14ac:dyDescent="0.25">
      <c r="B37" s="125"/>
      <c r="C37" s="70"/>
      <c r="D37" s="61">
        <v>0</v>
      </c>
      <c r="E37" s="71"/>
      <c r="F37" s="71"/>
      <c r="G37" s="72"/>
      <c r="H37" s="72"/>
      <c r="I37" s="73">
        <v>0</v>
      </c>
      <c r="J37" s="72"/>
      <c r="K37" s="72"/>
    </row>
    <row r="38" spans="2:11" ht="30" x14ac:dyDescent="0.25">
      <c r="B38" s="127" t="s">
        <v>65</v>
      </c>
      <c r="C38" s="107" t="s">
        <v>112</v>
      </c>
      <c r="D38" s="61">
        <v>9030</v>
      </c>
      <c r="E38" s="61">
        <f t="shared" ref="E38:E43" si="2">D38/$M$1</f>
        <v>105</v>
      </c>
      <c r="F38" s="61" t="s">
        <v>147</v>
      </c>
      <c r="G38" s="103">
        <v>3</v>
      </c>
      <c r="H38" s="103">
        <v>5</v>
      </c>
      <c r="I38" s="73">
        <f t="shared" ref="I38:I43" si="3">E38*G38*H38</f>
        <v>1575</v>
      </c>
      <c r="J38" s="72"/>
      <c r="K38" s="72"/>
    </row>
    <row r="39" spans="2:11" ht="15" x14ac:dyDescent="0.25">
      <c r="B39" s="126"/>
      <c r="C39" s="70" t="s">
        <v>114</v>
      </c>
      <c r="D39" s="61">
        <v>1376</v>
      </c>
      <c r="E39" s="61">
        <f t="shared" si="2"/>
        <v>16</v>
      </c>
      <c r="F39" s="61" t="s">
        <v>145</v>
      </c>
      <c r="G39" s="103">
        <v>100</v>
      </c>
      <c r="H39" s="103">
        <v>5</v>
      </c>
      <c r="I39" s="73">
        <f t="shared" si="3"/>
        <v>8000</v>
      </c>
      <c r="J39" s="72"/>
      <c r="K39" s="72"/>
    </row>
    <row r="40" spans="2:11" ht="15" x14ac:dyDescent="0.25">
      <c r="B40" s="126"/>
      <c r="C40" s="107" t="s">
        <v>115</v>
      </c>
      <c r="D40" s="61">
        <v>516</v>
      </c>
      <c r="E40" s="61">
        <f t="shared" si="2"/>
        <v>6</v>
      </c>
      <c r="F40" s="61" t="s">
        <v>146</v>
      </c>
      <c r="G40" s="103">
        <v>100</v>
      </c>
      <c r="H40" s="103">
        <v>5</v>
      </c>
      <c r="I40" s="73">
        <f t="shared" si="3"/>
        <v>3000</v>
      </c>
      <c r="J40" s="72"/>
      <c r="K40" s="72"/>
    </row>
    <row r="41" spans="2:11" ht="15" x14ac:dyDescent="0.25">
      <c r="B41" s="126"/>
      <c r="C41" s="70" t="s">
        <v>116</v>
      </c>
      <c r="D41" s="61">
        <v>344</v>
      </c>
      <c r="E41" s="61">
        <f t="shared" si="2"/>
        <v>4</v>
      </c>
      <c r="F41" s="61" t="s">
        <v>149</v>
      </c>
      <c r="G41" s="103">
        <v>100</v>
      </c>
      <c r="H41" s="103">
        <v>1</v>
      </c>
      <c r="I41" s="73">
        <f t="shared" si="3"/>
        <v>400</v>
      </c>
      <c r="J41" s="72"/>
      <c r="K41" s="72"/>
    </row>
    <row r="42" spans="2:11" ht="15" x14ac:dyDescent="0.25">
      <c r="B42" s="126"/>
      <c r="C42" s="107" t="s">
        <v>101</v>
      </c>
      <c r="D42" s="61">
        <v>344</v>
      </c>
      <c r="E42" s="61">
        <f t="shared" si="2"/>
        <v>4</v>
      </c>
      <c r="F42" s="106" t="s">
        <v>118</v>
      </c>
      <c r="G42" s="103">
        <v>100</v>
      </c>
      <c r="H42" s="103">
        <v>1</v>
      </c>
      <c r="I42" s="73">
        <f t="shared" si="3"/>
        <v>400</v>
      </c>
      <c r="J42" s="72"/>
      <c r="K42" s="72"/>
    </row>
    <row r="43" spans="2:11" ht="15" x14ac:dyDescent="0.25">
      <c r="B43" s="126"/>
      <c r="C43" s="70" t="s">
        <v>130</v>
      </c>
      <c r="D43" s="61">
        <v>4472</v>
      </c>
      <c r="E43" s="61">
        <f t="shared" si="2"/>
        <v>52</v>
      </c>
      <c r="F43" s="61" t="s">
        <v>150</v>
      </c>
      <c r="G43" s="72">
        <v>6</v>
      </c>
      <c r="H43" s="103">
        <v>5</v>
      </c>
      <c r="I43" s="73">
        <f t="shared" si="3"/>
        <v>1560</v>
      </c>
      <c r="J43" s="72"/>
      <c r="K43" s="72"/>
    </row>
    <row r="44" spans="2:11" ht="30" x14ac:dyDescent="0.25">
      <c r="B44" s="126" t="s">
        <v>143</v>
      </c>
      <c r="C44" s="70"/>
      <c r="D44" s="61">
        <v>0</v>
      </c>
      <c r="E44" s="71"/>
      <c r="F44" s="71"/>
      <c r="G44" s="72"/>
      <c r="H44" s="103"/>
      <c r="I44" s="111">
        <f>SUM(I38:I43)</f>
        <v>14935</v>
      </c>
      <c r="J44" s="102">
        <f>I44/100</f>
        <v>149.35</v>
      </c>
      <c r="K44" s="59"/>
    </row>
    <row r="45" spans="2:11" s="128" customFormat="1" ht="30" x14ac:dyDescent="0.25">
      <c r="B45" s="124" t="s">
        <v>66</v>
      </c>
      <c r="C45" s="70" t="s">
        <v>105</v>
      </c>
      <c r="D45" s="61">
        <v>500</v>
      </c>
      <c r="E45" s="61">
        <v>6</v>
      </c>
      <c r="F45" s="71" t="s">
        <v>162</v>
      </c>
      <c r="G45" s="72">
        <v>2</v>
      </c>
      <c r="H45" s="103">
        <v>200</v>
      </c>
      <c r="I45" s="108">
        <f>E45*G45*H45</f>
        <v>2400</v>
      </c>
      <c r="J45" s="102"/>
      <c r="K45" s="59"/>
    </row>
    <row r="46" spans="2:11" s="128" customFormat="1" ht="15" x14ac:dyDescent="0.25">
      <c r="C46" s="70" t="s">
        <v>160</v>
      </c>
      <c r="D46" s="61">
        <v>100</v>
      </c>
      <c r="E46" s="61">
        <v>1</v>
      </c>
      <c r="F46" s="71" t="s">
        <v>163</v>
      </c>
      <c r="G46" s="72">
        <v>35</v>
      </c>
      <c r="H46" s="103">
        <v>200</v>
      </c>
      <c r="I46" s="108">
        <f>H46*E46*G46</f>
        <v>7000</v>
      </c>
      <c r="J46" s="102"/>
      <c r="K46" s="59"/>
    </row>
    <row r="47" spans="2:11" s="128" customFormat="1" ht="15" x14ac:dyDescent="0.25">
      <c r="C47" s="70"/>
      <c r="D47" s="61"/>
      <c r="E47" s="61">
        <f>D47/$M$1</f>
        <v>0</v>
      </c>
      <c r="F47" s="71"/>
      <c r="G47" s="72"/>
      <c r="H47" s="103"/>
      <c r="I47" s="108"/>
      <c r="J47" s="102"/>
      <c r="K47" s="59"/>
    </row>
    <row r="48" spans="2:11" s="128" customFormat="1" ht="15" x14ac:dyDescent="0.25">
      <c r="C48" s="70" t="s">
        <v>161</v>
      </c>
      <c r="D48" s="61">
        <v>500</v>
      </c>
      <c r="E48" s="61">
        <v>6</v>
      </c>
      <c r="F48" s="71" t="s">
        <v>70</v>
      </c>
      <c r="G48" s="72">
        <v>3</v>
      </c>
      <c r="H48" s="103">
        <v>200</v>
      </c>
      <c r="I48" s="108">
        <f>H48*E48*G48</f>
        <v>3600</v>
      </c>
      <c r="J48" s="102"/>
      <c r="K48" s="59"/>
    </row>
    <row r="49" spans="2:11" ht="30" x14ac:dyDescent="0.25">
      <c r="B49" s="126" t="s">
        <v>143</v>
      </c>
      <c r="C49" s="72"/>
      <c r="D49" s="61">
        <v>0</v>
      </c>
      <c r="E49" s="73"/>
      <c r="F49" s="73"/>
      <c r="G49" s="72"/>
      <c r="H49" s="72"/>
      <c r="I49" s="100">
        <f>SUM(I45:I48)</f>
        <v>13000</v>
      </c>
      <c r="J49" s="102">
        <f>I49/200</f>
        <v>65</v>
      </c>
      <c r="K49" s="58"/>
    </row>
    <row r="50" spans="2:11" ht="30" x14ac:dyDescent="0.25">
      <c r="B50" s="126" t="s">
        <v>68</v>
      </c>
      <c r="C50" s="107" t="s">
        <v>112</v>
      </c>
      <c r="D50" s="61">
        <v>9030</v>
      </c>
      <c r="E50" s="61">
        <f>D50/$M$1</f>
        <v>105</v>
      </c>
      <c r="F50" s="61" t="s">
        <v>151</v>
      </c>
      <c r="G50" s="103">
        <v>11</v>
      </c>
      <c r="H50" s="103">
        <v>16</v>
      </c>
      <c r="I50" s="73">
        <f>E50*G50*H50</f>
        <v>18480</v>
      </c>
      <c r="J50" s="72"/>
      <c r="K50" s="72"/>
    </row>
    <row r="51" spans="2:11" ht="30" x14ac:dyDescent="0.25">
      <c r="B51" s="126" t="s">
        <v>143</v>
      </c>
      <c r="C51" s="107"/>
      <c r="D51" s="61"/>
      <c r="E51" s="61"/>
      <c r="F51" s="61"/>
      <c r="G51" s="103"/>
      <c r="H51" s="103"/>
      <c r="I51" s="100">
        <f>SUM(I50)</f>
        <v>18480</v>
      </c>
      <c r="J51" s="102">
        <f>I51/11</f>
        <v>1680</v>
      </c>
      <c r="K51" s="59"/>
    </row>
    <row r="52" spans="2:11" ht="15" x14ac:dyDescent="0.25">
      <c r="B52" s="125"/>
      <c r="C52" s="107"/>
      <c r="D52" s="61">
        <v>0</v>
      </c>
      <c r="E52" s="99"/>
      <c r="F52" s="99"/>
      <c r="G52" s="72"/>
      <c r="H52" s="72"/>
      <c r="I52" s="73">
        <v>0</v>
      </c>
      <c r="J52" s="72"/>
      <c r="K52" s="72"/>
    </row>
    <row r="53" spans="2:11" ht="30" x14ac:dyDescent="0.25">
      <c r="B53" s="126" t="s">
        <v>69</v>
      </c>
      <c r="C53" s="72" t="s">
        <v>131</v>
      </c>
      <c r="D53" s="61">
        <v>5160</v>
      </c>
      <c r="E53" s="108">
        <f>D53/$M$1</f>
        <v>60</v>
      </c>
      <c r="F53" s="108" t="s">
        <v>152</v>
      </c>
      <c r="G53" s="72">
        <v>5</v>
      </c>
      <c r="H53" s="72">
        <v>240</v>
      </c>
      <c r="I53" s="73">
        <f>E53*G53*H53</f>
        <v>72000</v>
      </c>
      <c r="J53" s="72"/>
      <c r="K53" s="72"/>
    </row>
    <row r="54" spans="2:11" ht="30" x14ac:dyDescent="0.25">
      <c r="B54" s="126" t="s">
        <v>143</v>
      </c>
      <c r="C54" s="72"/>
      <c r="D54" s="61">
        <v>0</v>
      </c>
      <c r="E54" s="72"/>
      <c r="F54" s="72"/>
      <c r="G54" s="72"/>
      <c r="H54" s="72"/>
      <c r="I54" s="100">
        <f>SUM(I53)</f>
        <v>72000</v>
      </c>
      <c r="J54" s="111">
        <f>I54/240</f>
        <v>300</v>
      </c>
      <c r="K54" s="59"/>
    </row>
    <row r="55" spans="2:11" ht="15" x14ac:dyDescent="0.25">
      <c r="B55" s="123" t="s">
        <v>71</v>
      </c>
      <c r="C55" s="72"/>
      <c r="D55" s="61">
        <v>0</v>
      </c>
      <c r="E55" s="72"/>
      <c r="F55" s="72"/>
      <c r="G55" s="72"/>
      <c r="H55" s="72"/>
      <c r="I55" s="73">
        <v>0</v>
      </c>
      <c r="J55" s="72"/>
      <c r="K55" s="72"/>
    </row>
    <row r="56" spans="2:11" ht="15" x14ac:dyDescent="0.25">
      <c r="B56" s="122"/>
      <c r="C56" s="107" t="s">
        <v>112</v>
      </c>
      <c r="D56" s="61">
        <v>9030</v>
      </c>
      <c r="E56" s="108">
        <f t="shared" ref="E56:E61" si="4">D56/$M$1</f>
        <v>105</v>
      </c>
      <c r="F56" s="61" t="s">
        <v>147</v>
      </c>
      <c r="G56" s="98">
        <v>6.25</v>
      </c>
      <c r="H56" s="72">
        <v>5</v>
      </c>
      <c r="I56" s="73">
        <f t="shared" ref="I56:I61" si="5">E56*G56*H56</f>
        <v>3281.25</v>
      </c>
      <c r="J56" s="72"/>
      <c r="K56" s="72"/>
    </row>
    <row r="57" spans="2:11" ht="15" x14ac:dyDescent="0.25">
      <c r="B57" s="126"/>
      <c r="C57" s="70" t="s">
        <v>114</v>
      </c>
      <c r="D57" s="61">
        <v>1376</v>
      </c>
      <c r="E57" s="108">
        <f t="shared" si="4"/>
        <v>16</v>
      </c>
      <c r="F57" s="61" t="s">
        <v>145</v>
      </c>
      <c r="G57" s="72">
        <v>100</v>
      </c>
      <c r="H57" s="72">
        <v>5</v>
      </c>
      <c r="I57" s="73">
        <f t="shared" si="5"/>
        <v>8000</v>
      </c>
      <c r="J57" s="72"/>
      <c r="K57" s="72"/>
    </row>
    <row r="58" spans="2:11" ht="15" x14ac:dyDescent="0.25">
      <c r="B58" s="126"/>
      <c r="C58" s="107" t="s">
        <v>115</v>
      </c>
      <c r="D58" s="61">
        <v>516</v>
      </c>
      <c r="E58" s="108">
        <f t="shared" si="4"/>
        <v>6</v>
      </c>
      <c r="F58" s="61" t="s">
        <v>146</v>
      </c>
      <c r="G58" s="72">
        <v>100</v>
      </c>
      <c r="H58" s="72">
        <v>5</v>
      </c>
      <c r="I58" s="73">
        <f t="shared" si="5"/>
        <v>3000</v>
      </c>
      <c r="J58" s="72"/>
      <c r="K58" s="72"/>
    </row>
    <row r="59" spans="2:11" ht="15" x14ac:dyDescent="0.25">
      <c r="B59" s="126"/>
      <c r="C59" s="70" t="s">
        <v>116</v>
      </c>
      <c r="D59" s="61">
        <v>344</v>
      </c>
      <c r="E59" s="108">
        <f t="shared" si="4"/>
        <v>4</v>
      </c>
      <c r="F59" s="61" t="s">
        <v>149</v>
      </c>
      <c r="G59" s="72">
        <v>100</v>
      </c>
      <c r="H59" s="72">
        <v>1</v>
      </c>
      <c r="I59" s="73">
        <f t="shared" si="5"/>
        <v>400</v>
      </c>
      <c r="J59" s="72"/>
      <c r="K59" s="72"/>
    </row>
    <row r="60" spans="2:11" ht="15" x14ac:dyDescent="0.25">
      <c r="B60" s="126"/>
      <c r="C60" s="107" t="s">
        <v>101</v>
      </c>
      <c r="D60" s="61">
        <v>344</v>
      </c>
      <c r="E60" s="108">
        <f t="shared" si="4"/>
        <v>4</v>
      </c>
      <c r="F60" s="106" t="s">
        <v>118</v>
      </c>
      <c r="G60" s="72">
        <v>100</v>
      </c>
      <c r="H60" s="72">
        <v>1</v>
      </c>
      <c r="I60" s="73">
        <f t="shared" si="5"/>
        <v>400</v>
      </c>
      <c r="J60" s="72"/>
      <c r="K60" s="72"/>
    </row>
    <row r="61" spans="2:11" ht="15" x14ac:dyDescent="0.25">
      <c r="B61" s="126"/>
      <c r="C61" s="70" t="s">
        <v>119</v>
      </c>
      <c r="D61" s="61">
        <v>4472</v>
      </c>
      <c r="E61" s="108">
        <f t="shared" si="4"/>
        <v>52</v>
      </c>
      <c r="F61" s="61" t="s">
        <v>150</v>
      </c>
      <c r="G61" s="72">
        <v>12</v>
      </c>
      <c r="H61" s="72">
        <v>5</v>
      </c>
      <c r="I61" s="73">
        <f t="shared" si="5"/>
        <v>3120</v>
      </c>
      <c r="J61" s="72"/>
      <c r="K61" s="72"/>
    </row>
    <row r="62" spans="2:11" ht="30" x14ac:dyDescent="0.25">
      <c r="B62" s="126" t="s">
        <v>143</v>
      </c>
      <c r="C62" s="70"/>
      <c r="D62" s="61"/>
      <c r="E62" s="71"/>
      <c r="F62" s="71"/>
      <c r="G62" s="72"/>
      <c r="H62" s="72"/>
      <c r="I62" s="100">
        <f>SUM(I55:I61)</f>
        <v>18201.25</v>
      </c>
      <c r="J62" s="111">
        <f>I62/100</f>
        <v>182.01249999999999</v>
      </c>
      <c r="K62" s="59"/>
    </row>
    <row r="63" spans="2:11" ht="15" x14ac:dyDescent="0.25">
      <c r="B63" s="125"/>
      <c r="C63" s="70"/>
      <c r="D63" s="61">
        <v>0</v>
      </c>
      <c r="E63" s="71"/>
      <c r="F63" s="71"/>
      <c r="G63" s="72"/>
      <c r="H63" s="72"/>
      <c r="I63" s="73">
        <v>0</v>
      </c>
      <c r="J63" s="72"/>
      <c r="K63" s="58"/>
    </row>
    <row r="64" spans="2:11" ht="45" x14ac:dyDescent="0.25">
      <c r="B64" s="126" t="s">
        <v>132</v>
      </c>
      <c r="C64" s="101" t="s">
        <v>133</v>
      </c>
      <c r="D64" s="61">
        <v>6020</v>
      </c>
      <c r="E64" s="108">
        <f t="shared" ref="E64:E69" si="6">D64/$M$1</f>
        <v>70</v>
      </c>
      <c r="F64" s="108" t="s">
        <v>153</v>
      </c>
      <c r="G64" s="103">
        <v>1</v>
      </c>
      <c r="H64" s="103">
        <v>20</v>
      </c>
      <c r="I64" s="73">
        <f t="shared" ref="I64:I69" si="7">E64*G64*H64</f>
        <v>1400</v>
      </c>
      <c r="J64" s="72"/>
      <c r="K64" s="72"/>
    </row>
    <row r="65" spans="2:12" ht="15" x14ac:dyDescent="0.25">
      <c r="B65" s="126" t="s">
        <v>134</v>
      </c>
      <c r="C65" s="107" t="s">
        <v>112</v>
      </c>
      <c r="D65" s="61">
        <v>9030</v>
      </c>
      <c r="E65" s="108">
        <f t="shared" si="6"/>
        <v>105</v>
      </c>
      <c r="F65" s="61" t="s">
        <v>147</v>
      </c>
      <c r="G65" s="72">
        <v>1</v>
      </c>
      <c r="H65" s="72">
        <v>5</v>
      </c>
      <c r="I65" s="73">
        <f t="shared" si="7"/>
        <v>525</v>
      </c>
      <c r="J65" s="72"/>
      <c r="K65" s="72"/>
    </row>
    <row r="66" spans="2:12" ht="15" x14ac:dyDescent="0.25">
      <c r="B66" s="126"/>
      <c r="C66" s="70" t="s">
        <v>114</v>
      </c>
      <c r="D66" s="61">
        <v>1376</v>
      </c>
      <c r="E66" s="108">
        <f t="shared" si="6"/>
        <v>16</v>
      </c>
      <c r="F66" s="61" t="s">
        <v>145</v>
      </c>
      <c r="G66" s="72">
        <v>50</v>
      </c>
      <c r="H66" s="72">
        <v>5</v>
      </c>
      <c r="I66" s="73">
        <f t="shared" si="7"/>
        <v>4000</v>
      </c>
      <c r="J66" s="72"/>
      <c r="K66" s="72"/>
    </row>
    <row r="67" spans="2:12" ht="15" x14ac:dyDescent="0.25">
      <c r="B67" s="126"/>
      <c r="C67" s="107" t="s">
        <v>115</v>
      </c>
      <c r="D67" s="61">
        <v>516</v>
      </c>
      <c r="E67" s="108">
        <f t="shared" si="6"/>
        <v>6</v>
      </c>
      <c r="F67" s="61" t="s">
        <v>146</v>
      </c>
      <c r="G67" s="72">
        <v>50</v>
      </c>
      <c r="H67" s="72">
        <v>5</v>
      </c>
      <c r="I67" s="73">
        <f t="shared" si="7"/>
        <v>1500</v>
      </c>
      <c r="J67" s="72"/>
      <c r="K67" s="72"/>
    </row>
    <row r="68" spans="2:12" ht="15" x14ac:dyDescent="0.25">
      <c r="B68" s="126"/>
      <c r="C68" s="70" t="s">
        <v>116</v>
      </c>
      <c r="D68" s="61">
        <v>344</v>
      </c>
      <c r="E68" s="108">
        <f t="shared" si="6"/>
        <v>4</v>
      </c>
      <c r="F68" s="61" t="s">
        <v>149</v>
      </c>
      <c r="G68" s="72">
        <v>50</v>
      </c>
      <c r="H68" s="72">
        <v>1</v>
      </c>
      <c r="I68" s="73">
        <f t="shared" si="7"/>
        <v>200</v>
      </c>
      <c r="J68" s="72"/>
      <c r="K68" s="72"/>
    </row>
    <row r="69" spans="2:12" ht="15" x14ac:dyDescent="0.25">
      <c r="B69" s="126"/>
      <c r="C69" s="107" t="s">
        <v>101</v>
      </c>
      <c r="D69" s="61">
        <v>344</v>
      </c>
      <c r="E69" s="108">
        <f t="shared" si="6"/>
        <v>4</v>
      </c>
      <c r="F69" s="106" t="s">
        <v>118</v>
      </c>
      <c r="G69" s="72">
        <v>50</v>
      </c>
      <c r="H69" s="72">
        <v>1</v>
      </c>
      <c r="I69" s="73">
        <f t="shared" si="7"/>
        <v>200</v>
      </c>
      <c r="J69" s="72"/>
      <c r="K69" s="72"/>
    </row>
    <row r="70" spans="2:12" ht="15" x14ac:dyDescent="0.25">
      <c r="B70" s="126"/>
      <c r="C70" s="107"/>
      <c r="D70" s="61"/>
      <c r="E70" s="71"/>
      <c r="F70" s="61"/>
      <c r="G70" s="72"/>
      <c r="H70" s="72"/>
      <c r="I70" s="73">
        <f>SUM(I64:I69)</f>
        <v>7825</v>
      </c>
      <c r="J70" s="72"/>
      <c r="K70" s="72"/>
    </row>
    <row r="71" spans="2:12" ht="30" x14ac:dyDescent="0.25">
      <c r="B71" s="126" t="s">
        <v>143</v>
      </c>
      <c r="C71" s="107"/>
      <c r="D71" s="61"/>
      <c r="E71" s="71"/>
      <c r="F71" s="71"/>
      <c r="G71" s="72"/>
      <c r="H71" s="72"/>
      <c r="I71" s="73"/>
      <c r="J71" s="111">
        <f>I70/20</f>
        <v>391.25</v>
      </c>
      <c r="K71" s="59">
        <f>SUM(J71*1.03)</f>
        <v>402.98750000000001</v>
      </c>
      <c r="L71" t="s">
        <v>144</v>
      </c>
    </row>
    <row r="72" spans="2:12" ht="15" x14ac:dyDescent="0.25">
      <c r="B72" s="126"/>
      <c r="C72" s="70" t="s">
        <v>136</v>
      </c>
      <c r="D72" s="61">
        <v>1720</v>
      </c>
      <c r="E72" s="108">
        <f>D72/$M$1</f>
        <v>20</v>
      </c>
      <c r="F72" s="108" t="s">
        <v>154</v>
      </c>
      <c r="G72" s="72">
        <v>310</v>
      </c>
      <c r="H72" s="72">
        <v>20</v>
      </c>
      <c r="I72" s="73">
        <f>E72*G72*H72</f>
        <v>124000</v>
      </c>
      <c r="J72" s="72"/>
      <c r="K72" s="72"/>
    </row>
    <row r="73" spans="2:12" ht="30" x14ac:dyDescent="0.25">
      <c r="B73" s="126" t="s">
        <v>135</v>
      </c>
      <c r="C73" s="70"/>
      <c r="D73" s="61"/>
      <c r="E73" s="97"/>
      <c r="F73" s="97"/>
      <c r="G73" s="72"/>
      <c r="H73" s="72"/>
      <c r="I73" s="100">
        <f>SUM(I72)</f>
        <v>124000</v>
      </c>
      <c r="J73" s="72"/>
      <c r="K73" s="72"/>
    </row>
    <row r="74" spans="2:12" ht="30" x14ac:dyDescent="0.25">
      <c r="B74" s="126" t="s">
        <v>143</v>
      </c>
      <c r="C74" s="72"/>
      <c r="D74" s="61">
        <v>0</v>
      </c>
      <c r="E74" s="72"/>
      <c r="F74" s="72"/>
      <c r="G74" s="72"/>
      <c r="H74" s="72"/>
      <c r="I74" s="73">
        <v>0</v>
      </c>
      <c r="J74" s="111">
        <f>I73/G72</f>
        <v>400</v>
      </c>
      <c r="K74" s="59"/>
    </row>
    <row r="75" spans="2:12" ht="15" x14ac:dyDescent="0.25">
      <c r="B75" s="126"/>
      <c r="C75" s="107" t="s">
        <v>112</v>
      </c>
      <c r="D75" s="61">
        <v>9030</v>
      </c>
      <c r="E75" s="108">
        <f>D75/$M$1</f>
        <v>105</v>
      </c>
      <c r="F75" s="61" t="s">
        <v>147</v>
      </c>
      <c r="G75" s="72">
        <v>1</v>
      </c>
      <c r="H75" s="72">
        <v>3</v>
      </c>
      <c r="I75" s="73">
        <f>E75*G75*H75</f>
        <v>315</v>
      </c>
      <c r="J75" s="72"/>
      <c r="K75" s="72"/>
    </row>
    <row r="76" spans="2:12" ht="30" x14ac:dyDescent="0.25">
      <c r="B76" s="121" t="s">
        <v>75</v>
      </c>
      <c r="C76" s="70" t="s">
        <v>114</v>
      </c>
      <c r="D76" s="61">
        <v>1376</v>
      </c>
      <c r="E76" s="108">
        <f>D76/$M$1</f>
        <v>16</v>
      </c>
      <c r="F76" s="61" t="s">
        <v>145</v>
      </c>
      <c r="G76" s="72">
        <v>30</v>
      </c>
      <c r="H76" s="72">
        <v>3</v>
      </c>
      <c r="I76" s="73">
        <f>E76*G76*H76</f>
        <v>1440</v>
      </c>
      <c r="J76" s="72"/>
      <c r="K76" s="72"/>
    </row>
    <row r="77" spans="2:12" ht="15" x14ac:dyDescent="0.25">
      <c r="B77" s="121"/>
      <c r="C77" s="107" t="s">
        <v>115</v>
      </c>
      <c r="D77" s="61">
        <v>516</v>
      </c>
      <c r="E77" s="108">
        <f>D77/$M$1</f>
        <v>6</v>
      </c>
      <c r="F77" s="61" t="s">
        <v>146</v>
      </c>
      <c r="G77" s="72">
        <v>30</v>
      </c>
      <c r="H77" s="72">
        <v>3</v>
      </c>
      <c r="I77" s="73">
        <f>E77*G77*H77</f>
        <v>540</v>
      </c>
      <c r="J77" s="72"/>
      <c r="K77" s="72"/>
    </row>
    <row r="78" spans="2:12" ht="15" x14ac:dyDescent="0.25">
      <c r="B78" s="121"/>
      <c r="C78" s="107" t="s">
        <v>101</v>
      </c>
      <c r="D78" s="61">
        <v>344</v>
      </c>
      <c r="E78" s="108">
        <f>D78/$M$1</f>
        <v>4</v>
      </c>
      <c r="F78" s="106" t="s">
        <v>118</v>
      </c>
      <c r="G78" s="72">
        <v>30</v>
      </c>
      <c r="H78" s="72">
        <v>1</v>
      </c>
      <c r="I78" s="73">
        <f>E78*G78*H78</f>
        <v>120</v>
      </c>
      <c r="J78" s="72"/>
      <c r="K78" s="72"/>
    </row>
    <row r="79" spans="2:12" ht="15" x14ac:dyDescent="0.25">
      <c r="B79" s="121"/>
      <c r="C79" s="70" t="s">
        <v>119</v>
      </c>
      <c r="D79" s="61">
        <v>4472</v>
      </c>
      <c r="E79" s="108">
        <f>D79/$M$1</f>
        <v>52</v>
      </c>
      <c r="F79" s="108" t="s">
        <v>99</v>
      </c>
      <c r="G79" s="72">
        <v>2</v>
      </c>
      <c r="H79" s="72">
        <v>3</v>
      </c>
      <c r="I79" s="73">
        <f>E79*G79*H79</f>
        <v>312</v>
      </c>
      <c r="J79" s="72"/>
      <c r="K79" s="72"/>
    </row>
    <row r="80" spans="2:12" ht="15" x14ac:dyDescent="0.25">
      <c r="B80" s="121"/>
      <c r="C80" s="70"/>
      <c r="D80" s="61">
        <v>0</v>
      </c>
      <c r="E80" s="71"/>
      <c r="F80" s="71"/>
      <c r="G80" s="72"/>
      <c r="H80" s="72"/>
      <c r="I80" s="100">
        <f>SUM(I75:I79)</f>
        <v>2727</v>
      </c>
      <c r="J80" s="72"/>
      <c r="K80" s="72"/>
    </row>
    <row r="81" spans="2:13" ht="30" x14ac:dyDescent="0.25">
      <c r="B81" s="126" t="s">
        <v>143</v>
      </c>
      <c r="C81" s="72"/>
      <c r="D81" s="61">
        <v>0</v>
      </c>
      <c r="E81" s="72"/>
      <c r="F81" s="72"/>
      <c r="G81" s="72"/>
      <c r="H81" s="72"/>
      <c r="I81" s="73"/>
      <c r="J81" s="111">
        <f>I80/30</f>
        <v>90.9</v>
      </c>
      <c r="K81" s="58"/>
    </row>
    <row r="82" spans="2:13" ht="15" x14ac:dyDescent="0.25">
      <c r="B82" s="121"/>
      <c r="C82" s="96" t="s">
        <v>137</v>
      </c>
      <c r="D82" s="61">
        <v>0</v>
      </c>
      <c r="E82" s="96">
        <v>0</v>
      </c>
      <c r="F82" s="96"/>
      <c r="G82" s="96">
        <v>35</v>
      </c>
      <c r="H82" s="96">
        <v>1</v>
      </c>
      <c r="I82" s="73">
        <f>E82*G82*H82</f>
        <v>0</v>
      </c>
      <c r="J82" s="72"/>
      <c r="K82" s="72"/>
    </row>
    <row r="83" spans="2:13" ht="30" x14ac:dyDescent="0.25">
      <c r="B83" s="126" t="s">
        <v>77</v>
      </c>
      <c r="C83" s="95" t="s">
        <v>138</v>
      </c>
      <c r="D83" s="61">
        <v>516</v>
      </c>
      <c r="E83" s="94">
        <f>D83/$M$1</f>
        <v>6</v>
      </c>
      <c r="F83" s="94" t="s">
        <v>155</v>
      </c>
      <c r="G83" s="96">
        <v>10000</v>
      </c>
      <c r="H83" s="96">
        <v>1</v>
      </c>
      <c r="I83" s="73">
        <f>E83*G83*H83</f>
        <v>60000</v>
      </c>
      <c r="J83" s="96"/>
      <c r="K83" s="96"/>
    </row>
    <row r="84" spans="2:13" ht="15" x14ac:dyDescent="0.25">
      <c r="B84" s="126"/>
      <c r="C84" s="93" t="s">
        <v>115</v>
      </c>
      <c r="D84" s="61">
        <v>0</v>
      </c>
      <c r="E84" s="94">
        <v>0</v>
      </c>
      <c r="F84" s="94"/>
      <c r="G84" s="96">
        <v>35</v>
      </c>
      <c r="H84" s="96">
        <v>1</v>
      </c>
      <c r="I84" s="73">
        <f>E84*G84*H84</f>
        <v>0</v>
      </c>
      <c r="J84" s="96"/>
      <c r="K84" s="96"/>
    </row>
    <row r="85" spans="2:13" ht="15" x14ac:dyDescent="0.25">
      <c r="B85" s="126"/>
      <c r="C85" s="96"/>
      <c r="D85" s="61">
        <v>0</v>
      </c>
      <c r="E85" s="96"/>
      <c r="F85" s="96"/>
      <c r="G85" s="96"/>
      <c r="H85" s="96"/>
      <c r="I85" s="100">
        <f>SUM(I81:I84)</f>
        <v>60000</v>
      </c>
      <c r="J85" s="96"/>
      <c r="K85" s="96"/>
    </row>
    <row r="86" spans="2:13" ht="30" x14ac:dyDescent="0.25">
      <c r="B86" s="126" t="s">
        <v>143</v>
      </c>
      <c r="C86" s="96"/>
      <c r="D86" s="61">
        <v>0</v>
      </c>
      <c r="E86" s="96"/>
      <c r="F86" s="96"/>
      <c r="G86" s="96"/>
      <c r="H86" s="96"/>
      <c r="I86" s="73">
        <v>0</v>
      </c>
      <c r="J86" s="111">
        <f>I85/10000</f>
        <v>6</v>
      </c>
      <c r="K86" s="59"/>
    </row>
    <row r="87" spans="2:13" ht="15" x14ac:dyDescent="0.25">
      <c r="B87" s="126"/>
      <c r="C87" s="107" t="s">
        <v>112</v>
      </c>
      <c r="D87" s="61">
        <v>9030</v>
      </c>
      <c r="E87" s="83">
        <f t="shared" ref="E87:E92" si="8">D87/$M$1</f>
        <v>105</v>
      </c>
      <c r="F87" s="61" t="s">
        <v>147</v>
      </c>
      <c r="G87" s="72">
        <v>1</v>
      </c>
      <c r="H87" s="72">
        <v>3</v>
      </c>
      <c r="I87" s="73">
        <f t="shared" ref="I87:I92" si="9">E87*G87*H87</f>
        <v>315</v>
      </c>
      <c r="J87" s="96"/>
      <c r="K87" s="96"/>
    </row>
    <row r="88" spans="2:13" ht="45" x14ac:dyDescent="0.25">
      <c r="B88" s="121" t="s">
        <v>78</v>
      </c>
      <c r="C88" s="70" t="s">
        <v>114</v>
      </c>
      <c r="D88" s="61">
        <v>1376</v>
      </c>
      <c r="E88" s="83">
        <f t="shared" si="8"/>
        <v>16</v>
      </c>
      <c r="F88" s="61" t="s">
        <v>145</v>
      </c>
      <c r="G88" s="72">
        <v>30</v>
      </c>
      <c r="H88" s="72">
        <v>3</v>
      </c>
      <c r="I88" s="73">
        <f t="shared" si="9"/>
        <v>1440</v>
      </c>
      <c r="J88" s="72"/>
      <c r="K88" s="72"/>
    </row>
    <row r="89" spans="2:13" ht="15" x14ac:dyDescent="0.25">
      <c r="B89" s="121"/>
      <c r="C89" s="92" t="s">
        <v>113</v>
      </c>
      <c r="D89" s="61">
        <v>5479</v>
      </c>
      <c r="E89" s="83">
        <f t="shared" si="8"/>
        <v>63.709302325581397</v>
      </c>
      <c r="F89" s="130" t="s">
        <v>100</v>
      </c>
      <c r="G89" s="72">
        <v>30</v>
      </c>
      <c r="H89" s="72">
        <v>3</v>
      </c>
      <c r="I89" s="73">
        <f t="shared" si="9"/>
        <v>5733.8372093023263</v>
      </c>
      <c r="J89" s="72"/>
      <c r="K89" s="72"/>
    </row>
    <row r="90" spans="2:13" ht="15" x14ac:dyDescent="0.25">
      <c r="B90" s="121"/>
      <c r="C90" s="107" t="s">
        <v>115</v>
      </c>
      <c r="D90" s="61">
        <v>516</v>
      </c>
      <c r="E90" s="83">
        <f t="shared" si="8"/>
        <v>6</v>
      </c>
      <c r="F90" s="61" t="s">
        <v>146</v>
      </c>
      <c r="G90" s="72">
        <v>30</v>
      </c>
      <c r="H90" s="72">
        <v>4</v>
      </c>
      <c r="I90" s="73">
        <f t="shared" si="9"/>
        <v>720</v>
      </c>
      <c r="J90" s="72"/>
      <c r="K90" s="72"/>
    </row>
    <row r="91" spans="2:13" ht="15" x14ac:dyDescent="0.25">
      <c r="B91" s="121"/>
      <c r="C91" s="107" t="s">
        <v>101</v>
      </c>
      <c r="D91" s="61">
        <v>344</v>
      </c>
      <c r="E91" s="83">
        <f t="shared" si="8"/>
        <v>4</v>
      </c>
      <c r="F91" s="106" t="s">
        <v>118</v>
      </c>
      <c r="G91" s="72">
        <v>30</v>
      </c>
      <c r="H91" s="72">
        <v>3</v>
      </c>
      <c r="I91" s="73">
        <f t="shared" si="9"/>
        <v>360</v>
      </c>
      <c r="J91" s="72"/>
      <c r="K91" s="72"/>
    </row>
    <row r="92" spans="2:13" ht="15" x14ac:dyDescent="0.25">
      <c r="B92" s="121"/>
      <c r="C92" s="70" t="s">
        <v>119</v>
      </c>
      <c r="D92" s="61">
        <v>4472</v>
      </c>
      <c r="E92" s="83">
        <f t="shared" si="8"/>
        <v>52</v>
      </c>
      <c r="F92" s="61" t="s">
        <v>150</v>
      </c>
      <c r="G92" s="72">
        <v>2</v>
      </c>
      <c r="H92" s="72">
        <v>3</v>
      </c>
      <c r="I92" s="73">
        <f t="shared" si="9"/>
        <v>312</v>
      </c>
      <c r="J92" s="72"/>
      <c r="K92" s="72"/>
    </row>
    <row r="93" spans="2:13" ht="15" x14ac:dyDescent="0.25">
      <c r="B93" s="121"/>
      <c r="C93" s="70"/>
      <c r="D93" s="61">
        <v>0</v>
      </c>
      <c r="E93" s="71"/>
      <c r="F93" s="130"/>
      <c r="G93" s="72"/>
      <c r="H93" s="72"/>
      <c r="I93" s="100">
        <f>SUM(I87:I92)</f>
        <v>8880.8372093023263</v>
      </c>
      <c r="J93" s="72"/>
      <c r="K93" s="72"/>
    </row>
    <row r="94" spans="2:13" ht="30" x14ac:dyDescent="0.25">
      <c r="B94" s="126" t="s">
        <v>143</v>
      </c>
      <c r="C94" s="72"/>
      <c r="D94" s="61">
        <v>0</v>
      </c>
      <c r="E94" s="72"/>
      <c r="F94" s="72"/>
      <c r="G94" s="72"/>
      <c r="H94" s="72"/>
      <c r="I94" s="73">
        <v>0</v>
      </c>
      <c r="J94" s="91">
        <f>I93/30</f>
        <v>296.02790697674419</v>
      </c>
      <c r="K94" s="58"/>
      <c r="L94" s="35"/>
      <c r="M94" s="34"/>
    </row>
    <row r="95" spans="2:13" ht="45" x14ac:dyDescent="0.25">
      <c r="B95" s="126" t="s">
        <v>79</v>
      </c>
      <c r="C95" s="90" t="s">
        <v>138</v>
      </c>
      <c r="D95" s="61">
        <v>100</v>
      </c>
      <c r="E95" s="108">
        <f>D95/$M$1</f>
        <v>1.1627906976744187</v>
      </c>
      <c r="F95" s="108" t="s">
        <v>157</v>
      </c>
      <c r="G95" s="72">
        <v>25</v>
      </c>
      <c r="H95" s="72">
        <v>10</v>
      </c>
      <c r="I95" s="73">
        <f>E95*G95*H95</f>
        <v>290.69767441860466</v>
      </c>
      <c r="J95" s="72"/>
      <c r="K95" s="72"/>
    </row>
    <row r="96" spans="2:13" ht="15" x14ac:dyDescent="0.25">
      <c r="B96" s="126"/>
      <c r="C96" s="90" t="s">
        <v>115</v>
      </c>
      <c r="D96" s="61">
        <v>306</v>
      </c>
      <c r="E96" s="108">
        <f>D96/$M$1</f>
        <v>3.558139534883721</v>
      </c>
      <c r="F96" s="108" t="s">
        <v>146</v>
      </c>
      <c r="G96" s="72">
        <v>25</v>
      </c>
      <c r="H96" s="72">
        <v>10</v>
      </c>
      <c r="I96" s="73">
        <f>E96*G96*H96</f>
        <v>889.53488372093022</v>
      </c>
      <c r="J96" s="72"/>
      <c r="K96" s="72"/>
    </row>
    <row r="97" spans="2:11" ht="15" x14ac:dyDescent="0.25">
      <c r="B97" s="126"/>
      <c r="C97" s="90" t="s">
        <v>156</v>
      </c>
      <c r="D97" s="61">
        <v>1710</v>
      </c>
      <c r="E97" s="108">
        <f>D97/$M$1</f>
        <v>19.88372093023256</v>
      </c>
      <c r="F97" s="108" t="s">
        <v>158</v>
      </c>
      <c r="G97" s="72">
        <v>1</v>
      </c>
      <c r="H97" s="72">
        <v>10</v>
      </c>
      <c r="I97" s="73">
        <f>E97*G97*H97</f>
        <v>198.83720930232559</v>
      </c>
      <c r="J97" s="72"/>
      <c r="K97" s="72"/>
    </row>
    <row r="98" spans="2:11" ht="15" x14ac:dyDescent="0.25">
      <c r="B98" s="126"/>
      <c r="C98" s="101"/>
      <c r="D98" s="61">
        <v>0</v>
      </c>
      <c r="E98" s="72"/>
      <c r="F98" s="72"/>
      <c r="G98" s="72"/>
      <c r="H98" s="72"/>
      <c r="I98" s="73">
        <f>SUM(I94:I97)</f>
        <v>1379.0697674418604</v>
      </c>
      <c r="J98" s="72"/>
      <c r="K98" s="72"/>
    </row>
    <row r="99" spans="2:11" ht="30" x14ac:dyDescent="0.25">
      <c r="B99" s="126" t="s">
        <v>143</v>
      </c>
      <c r="C99" s="89" t="s">
        <v>139</v>
      </c>
      <c r="D99" s="61">
        <v>2867</v>
      </c>
      <c r="E99" s="108">
        <f>D99/$M$1</f>
        <v>33.337209302325583</v>
      </c>
      <c r="F99" s="108" t="s">
        <v>159</v>
      </c>
      <c r="G99" s="72">
        <v>6</v>
      </c>
      <c r="H99" s="72">
        <v>3</v>
      </c>
      <c r="I99" s="73">
        <f>E99*G99*H99</f>
        <v>600.06976744186045</v>
      </c>
      <c r="J99" s="91">
        <f>I98/10</f>
        <v>137.90697674418604</v>
      </c>
      <c r="K99" s="72"/>
    </row>
    <row r="100" spans="2:11" ht="30" x14ac:dyDescent="0.25">
      <c r="B100" s="126" t="s">
        <v>80</v>
      </c>
      <c r="C100" s="72"/>
      <c r="D100" s="61">
        <v>0</v>
      </c>
      <c r="E100" s="72"/>
      <c r="F100" s="72"/>
      <c r="G100" s="72"/>
      <c r="H100" s="72"/>
      <c r="I100" s="73">
        <f>SUM(I99)</f>
        <v>600.06976744186045</v>
      </c>
      <c r="J100" s="72"/>
      <c r="K100" s="72"/>
    </row>
    <row r="101" spans="2:11" ht="30" x14ac:dyDescent="0.25">
      <c r="B101" s="126" t="s">
        <v>143</v>
      </c>
      <c r="C101" s="88"/>
      <c r="D101" s="61">
        <v>0</v>
      </c>
      <c r="E101" s="88"/>
      <c r="F101" s="88"/>
      <c r="G101" s="88"/>
      <c r="H101" s="88"/>
      <c r="I101" s="73">
        <v>0</v>
      </c>
      <c r="J101" s="91">
        <f>I100/3</f>
        <v>200.02325581395348</v>
      </c>
      <c r="K101" s="58"/>
    </row>
    <row r="102" spans="2:11" ht="28.5" x14ac:dyDescent="0.25">
      <c r="B102" s="69" t="s">
        <v>140</v>
      </c>
      <c r="C102" s="72"/>
      <c r="D102" s="61">
        <v>0</v>
      </c>
      <c r="E102" s="72"/>
      <c r="F102" s="72"/>
      <c r="G102" s="72"/>
      <c r="H102" s="72"/>
      <c r="I102" s="73">
        <v>0</v>
      </c>
      <c r="J102" s="88"/>
      <c r="K102" s="88"/>
    </row>
    <row r="103" spans="2:11" ht="47.25" x14ac:dyDescent="0.25">
      <c r="B103" s="120" t="s">
        <v>141</v>
      </c>
      <c r="C103" s="72">
        <v>0</v>
      </c>
      <c r="D103" s="61">
        <v>0</v>
      </c>
      <c r="E103" s="72"/>
      <c r="F103" s="72"/>
      <c r="G103" s="72"/>
      <c r="H103" s="72"/>
      <c r="I103" s="73">
        <v>0</v>
      </c>
      <c r="J103" s="72"/>
      <c r="K103" s="72"/>
    </row>
    <row r="104" spans="2:11" ht="47.25" x14ac:dyDescent="0.25">
      <c r="B104" s="119" t="s">
        <v>83</v>
      </c>
      <c r="C104" s="87">
        <v>0</v>
      </c>
      <c r="D104" s="61">
        <v>0</v>
      </c>
      <c r="E104" s="72"/>
      <c r="F104" s="72"/>
      <c r="G104" s="72"/>
      <c r="H104" s="72"/>
      <c r="I104" s="73">
        <v>0</v>
      </c>
      <c r="J104" s="72"/>
      <c r="K104" s="72"/>
    </row>
    <row r="105" spans="2:11" ht="31.5" x14ac:dyDescent="0.25">
      <c r="B105" s="118" t="s">
        <v>84</v>
      </c>
      <c r="C105" s="87">
        <v>0</v>
      </c>
      <c r="D105" s="61">
        <v>0</v>
      </c>
      <c r="E105" s="72"/>
      <c r="F105" s="72"/>
      <c r="G105" s="72"/>
      <c r="H105" s="72"/>
      <c r="I105" s="73">
        <v>0</v>
      </c>
      <c r="J105" s="72"/>
      <c r="K105" s="72"/>
    </row>
    <row r="106" spans="2:11" ht="31.5" x14ac:dyDescent="0.25">
      <c r="B106" s="118" t="s">
        <v>85</v>
      </c>
      <c r="C106" s="87"/>
      <c r="D106" s="61">
        <v>0</v>
      </c>
      <c r="E106" s="72"/>
      <c r="F106" s="72"/>
      <c r="G106" s="72"/>
      <c r="H106" s="72"/>
      <c r="I106" s="73">
        <v>0</v>
      </c>
      <c r="J106" s="72"/>
      <c r="K106" s="72"/>
    </row>
    <row r="107" spans="2:11" ht="15.75" x14ac:dyDescent="0.25">
      <c r="B107" s="118"/>
      <c r="C107" s="86" t="s">
        <v>142</v>
      </c>
      <c r="D107" s="61">
        <v>10148</v>
      </c>
      <c r="E107" s="108">
        <f>D107/$M$1</f>
        <v>118</v>
      </c>
      <c r="F107" s="108"/>
      <c r="G107" s="72">
        <v>11</v>
      </c>
      <c r="H107" s="72">
        <v>1</v>
      </c>
      <c r="I107" s="73">
        <f>E107*G107*H107</f>
        <v>1298</v>
      </c>
      <c r="J107" s="108"/>
      <c r="K107" s="58">
        <v>0</v>
      </c>
    </row>
    <row r="108" spans="2:11" ht="63" x14ac:dyDescent="0.25">
      <c r="B108" s="117" t="s">
        <v>86</v>
      </c>
      <c r="C108" s="72"/>
      <c r="D108" s="61">
        <v>0</v>
      </c>
      <c r="E108" s="72"/>
      <c r="F108" s="72"/>
      <c r="G108" s="72"/>
      <c r="H108" s="72"/>
      <c r="I108" s="73">
        <f>SUM(I107)</f>
        <v>1298</v>
      </c>
      <c r="J108" s="72"/>
      <c r="K108" s="72"/>
    </row>
    <row r="109" spans="2:11" ht="30" x14ac:dyDescent="0.25">
      <c r="B109" s="126" t="s">
        <v>143</v>
      </c>
      <c r="C109" s="72"/>
      <c r="D109" s="61">
        <v>0</v>
      </c>
      <c r="E109" s="72"/>
      <c r="F109" s="72"/>
      <c r="G109" s="72"/>
      <c r="H109" s="72"/>
      <c r="I109" s="91">
        <f>SUM(I22:I108)/2</f>
        <v>526978.72674418602</v>
      </c>
      <c r="J109" s="108">
        <f>I108/11</f>
        <v>118</v>
      </c>
      <c r="K109" s="58">
        <v>15.270588235294118</v>
      </c>
    </row>
    <row r="110" spans="2:11" ht="15" x14ac:dyDescent="0.25">
      <c r="B110" s="125"/>
      <c r="J110" s="91"/>
      <c r="K110" s="72"/>
    </row>
    <row r="111" spans="2:11" x14ac:dyDescent="0.2">
      <c r="I111" s="35"/>
    </row>
    <row r="112" spans="2:11" x14ac:dyDescent="0.2">
      <c r="I112" s="34"/>
      <c r="J112" s="35"/>
    </row>
    <row r="113" spans="10:10" x14ac:dyDescent="0.2">
      <c r="J113" s="34"/>
    </row>
  </sheetData>
  <mergeCells count="1">
    <mergeCell ref="K6:N1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zoomScaleNormal="100" workbookViewId="0">
      <selection activeCell="H61" sqref="H61"/>
    </sheetView>
  </sheetViews>
  <sheetFormatPr defaultColWidth="9.140625" defaultRowHeight="12.75" x14ac:dyDescent="0.2"/>
  <cols>
    <col min="1" max="1" width="8.85546875" style="243" customWidth="1"/>
    <col min="2" max="2" width="51.5703125" style="234" customWidth="1"/>
    <col min="3" max="3" width="13.7109375" style="232" customWidth="1"/>
    <col min="4" max="4" width="36.42578125" style="232" customWidth="1"/>
    <col min="5" max="5" width="13.140625" style="232" customWidth="1"/>
    <col min="6" max="6" width="10.42578125" style="232" customWidth="1"/>
    <col min="7" max="7" width="17.28515625" style="190" bestFit="1" customWidth="1"/>
    <col min="8" max="8" width="11.5703125" style="232" bestFit="1" customWidth="1"/>
    <col min="9" max="9" width="11.140625" style="84" bestFit="1" customWidth="1"/>
    <col min="10" max="10" width="9.140625" style="84"/>
    <col min="11" max="11" width="14" style="84" customWidth="1"/>
    <col min="12" max="12" width="13.85546875" style="84" bestFit="1" customWidth="1"/>
    <col min="13" max="16384" width="9.140625" style="84"/>
  </cols>
  <sheetData>
    <row r="1" spans="1:10" s="411" customFormat="1" x14ac:dyDescent="0.2">
      <c r="A1" s="243"/>
      <c r="B1" s="245" t="s">
        <v>266</v>
      </c>
      <c r="C1" s="243"/>
      <c r="D1" s="410"/>
      <c r="E1" s="243"/>
      <c r="F1" s="243"/>
      <c r="G1" s="198"/>
      <c r="H1" s="243"/>
    </row>
    <row r="3" spans="1:10" x14ac:dyDescent="0.2">
      <c r="A3" s="232"/>
      <c r="B3" s="234" t="s">
        <v>102</v>
      </c>
      <c r="H3" s="204"/>
      <c r="I3" s="82"/>
      <c r="J3" s="82"/>
    </row>
    <row r="4" spans="1:10" x14ac:dyDescent="0.2">
      <c r="A4" s="232"/>
      <c r="H4" s="204"/>
      <c r="I4" s="82"/>
      <c r="J4" s="82"/>
    </row>
    <row r="5" spans="1:10" x14ac:dyDescent="0.2">
      <c r="B5" s="427" t="s">
        <v>176</v>
      </c>
      <c r="C5" s="427"/>
      <c r="D5" s="427"/>
      <c r="H5" s="188"/>
      <c r="I5" s="85"/>
      <c r="J5" s="85"/>
    </row>
    <row r="6" spans="1:10" ht="25.5" x14ac:dyDescent="0.2">
      <c r="B6" s="246"/>
      <c r="C6" s="195" t="s">
        <v>262</v>
      </c>
      <c r="D6" s="200" t="s">
        <v>96</v>
      </c>
      <c r="E6" s="200" t="s">
        <v>97</v>
      </c>
      <c r="F6" s="200" t="s">
        <v>98</v>
      </c>
      <c r="G6" s="199" t="s">
        <v>11</v>
      </c>
      <c r="H6" s="188"/>
      <c r="I6" s="85"/>
      <c r="J6" s="85"/>
    </row>
    <row r="7" spans="1:10" s="85" customFormat="1" ht="53.25" customHeight="1" x14ac:dyDescent="0.2">
      <c r="A7" s="251"/>
      <c r="B7" s="409" t="s">
        <v>267</v>
      </c>
      <c r="C7" s="293"/>
      <c r="D7" s="293"/>
      <c r="E7" s="293"/>
      <c r="F7" s="293"/>
      <c r="G7" s="293"/>
      <c r="H7" s="188"/>
    </row>
    <row r="8" spans="1:10" x14ac:dyDescent="0.2">
      <c r="B8" s="237" t="s">
        <v>268</v>
      </c>
      <c r="C8" s="197">
        <v>0</v>
      </c>
      <c r="D8" s="233" t="s">
        <v>268</v>
      </c>
      <c r="E8" s="215">
        <v>0</v>
      </c>
      <c r="F8" s="240">
        <v>0</v>
      </c>
      <c r="G8" s="263">
        <f>F8*C8*E8</f>
        <v>0</v>
      </c>
      <c r="H8" s="188"/>
      <c r="I8" s="85"/>
      <c r="J8" s="85"/>
    </row>
    <row r="9" spans="1:10" x14ac:dyDescent="0.2">
      <c r="B9" s="237" t="s">
        <v>268</v>
      </c>
      <c r="C9" s="197">
        <v>0</v>
      </c>
      <c r="D9" s="233" t="s">
        <v>268</v>
      </c>
      <c r="E9" s="215">
        <v>0</v>
      </c>
      <c r="F9" s="240">
        <v>0</v>
      </c>
      <c r="G9" s="263">
        <f t="shared" ref="G9:G11" si="0">F9*C9*E9</f>
        <v>0</v>
      </c>
      <c r="H9" s="188"/>
      <c r="I9" s="85"/>
      <c r="J9" s="85"/>
    </row>
    <row r="10" spans="1:10" x14ac:dyDescent="0.2">
      <c r="B10" s="237" t="s">
        <v>268</v>
      </c>
      <c r="C10" s="197">
        <v>0</v>
      </c>
      <c r="D10" s="233" t="s">
        <v>268</v>
      </c>
      <c r="E10" s="215">
        <v>0</v>
      </c>
      <c r="F10" s="240">
        <v>0</v>
      </c>
      <c r="G10" s="263">
        <f t="shared" si="0"/>
        <v>0</v>
      </c>
      <c r="H10" s="188"/>
      <c r="I10" s="85"/>
      <c r="J10" s="85"/>
    </row>
    <row r="11" spans="1:10" x14ac:dyDescent="0.2">
      <c r="B11" s="237" t="s">
        <v>268</v>
      </c>
      <c r="C11" s="197">
        <v>0</v>
      </c>
      <c r="D11" s="233" t="s">
        <v>268</v>
      </c>
      <c r="E11" s="215">
        <v>0</v>
      </c>
      <c r="F11" s="240">
        <v>0</v>
      </c>
      <c r="G11" s="263">
        <f t="shared" si="0"/>
        <v>0</v>
      </c>
      <c r="H11" s="188"/>
      <c r="I11" s="85"/>
      <c r="J11" s="85"/>
    </row>
    <row r="12" spans="1:10" x14ac:dyDescent="0.2">
      <c r="B12" s="237"/>
      <c r="C12" s="197"/>
      <c r="D12" s="233"/>
      <c r="E12" s="185" t="s">
        <v>185</v>
      </c>
      <c r="F12" s="186"/>
      <c r="G12" s="208">
        <f>SUM(G8:G11)</f>
        <v>0</v>
      </c>
      <c r="H12" s="188"/>
      <c r="I12" s="85"/>
      <c r="J12" s="85"/>
    </row>
    <row r="13" spans="1:10" x14ac:dyDescent="0.2">
      <c r="B13" s="237"/>
      <c r="C13" s="197"/>
      <c r="D13" s="233"/>
      <c r="E13" s="215"/>
      <c r="F13" s="240"/>
      <c r="G13" s="263"/>
      <c r="H13" s="188"/>
      <c r="I13" s="85"/>
      <c r="J13" s="85"/>
    </row>
    <row r="14" spans="1:10" x14ac:dyDescent="0.2">
      <c r="B14" s="237"/>
      <c r="C14" s="197"/>
      <c r="D14" s="233"/>
      <c r="E14" s="215"/>
      <c r="F14" s="240"/>
      <c r="G14" s="263"/>
      <c r="H14" s="188"/>
      <c r="I14" s="85"/>
      <c r="J14" s="85"/>
    </row>
    <row r="15" spans="1:10" ht="26.25" x14ac:dyDescent="0.25">
      <c r="B15" s="270" t="s">
        <v>269</v>
      </c>
      <c r="C15" s="195" t="s">
        <v>262</v>
      </c>
      <c r="D15" s="206" t="s">
        <v>96</v>
      </c>
      <c r="E15" s="200" t="s">
        <v>97</v>
      </c>
      <c r="F15" s="200" t="s">
        <v>98</v>
      </c>
      <c r="G15" s="199" t="s">
        <v>11</v>
      </c>
      <c r="H15" s="188"/>
      <c r="I15" s="85"/>
      <c r="J15" s="85"/>
    </row>
    <row r="16" spans="1:10" x14ac:dyDescent="0.2">
      <c r="B16" s="237" t="s">
        <v>268</v>
      </c>
      <c r="C16" s="197">
        <v>0</v>
      </c>
      <c r="D16" s="237" t="s">
        <v>268</v>
      </c>
      <c r="E16" s="215">
        <v>0</v>
      </c>
      <c r="F16" s="215">
        <v>0</v>
      </c>
      <c r="G16" s="263">
        <f>F16*C16*E16</f>
        <v>0</v>
      </c>
      <c r="H16" s="188"/>
      <c r="I16" s="85"/>
      <c r="J16" s="85"/>
    </row>
    <row r="17" spans="2:10" x14ac:dyDescent="0.2">
      <c r="B17" s="237" t="s">
        <v>268</v>
      </c>
      <c r="C17" s="197">
        <v>0</v>
      </c>
      <c r="D17" s="237" t="s">
        <v>268</v>
      </c>
      <c r="E17" s="215">
        <v>0</v>
      </c>
      <c r="F17" s="215">
        <v>0</v>
      </c>
      <c r="G17" s="263">
        <f>F17*C17*E17</f>
        <v>0</v>
      </c>
      <c r="H17" s="188"/>
      <c r="I17" s="85"/>
      <c r="J17" s="85"/>
    </row>
    <row r="18" spans="2:10" x14ac:dyDescent="0.2">
      <c r="B18" s="237" t="s">
        <v>268</v>
      </c>
      <c r="C18" s="197">
        <v>0</v>
      </c>
      <c r="D18" s="237" t="s">
        <v>268</v>
      </c>
      <c r="E18" s="215">
        <v>0</v>
      </c>
      <c r="F18" s="215">
        <v>0</v>
      </c>
      <c r="G18" s="263">
        <f t="shared" ref="G18:G20" si="1">F18*C18*E18</f>
        <v>0</v>
      </c>
      <c r="H18" s="188"/>
      <c r="I18" s="85"/>
      <c r="J18" s="85"/>
    </row>
    <row r="19" spans="2:10" x14ac:dyDescent="0.2">
      <c r="B19" s="237" t="s">
        <v>268</v>
      </c>
      <c r="C19" s="197">
        <v>0</v>
      </c>
      <c r="D19" s="237" t="s">
        <v>268</v>
      </c>
      <c r="E19" s="215">
        <v>0</v>
      </c>
      <c r="F19" s="215">
        <v>0</v>
      </c>
      <c r="G19" s="263">
        <f t="shared" si="1"/>
        <v>0</v>
      </c>
      <c r="H19" s="188"/>
      <c r="I19" s="85"/>
      <c r="J19" s="85"/>
    </row>
    <row r="20" spans="2:10" x14ac:dyDescent="0.2">
      <c r="B20" s="237" t="s">
        <v>268</v>
      </c>
      <c r="C20" s="197">
        <v>0</v>
      </c>
      <c r="D20" s="237" t="s">
        <v>268</v>
      </c>
      <c r="E20" s="215">
        <v>0</v>
      </c>
      <c r="F20" s="215">
        <v>0</v>
      </c>
      <c r="G20" s="263">
        <f t="shared" si="1"/>
        <v>0</v>
      </c>
      <c r="H20" s="188"/>
      <c r="I20" s="85"/>
      <c r="J20" s="85"/>
    </row>
    <row r="21" spans="2:10" x14ac:dyDescent="0.2">
      <c r="B21" s="84"/>
      <c r="C21" s="197"/>
      <c r="D21" s="233"/>
      <c r="E21" s="185" t="s">
        <v>186</v>
      </c>
      <c r="F21" s="186"/>
      <c r="G21" s="208">
        <f>SUM(G16:G20)</f>
        <v>0</v>
      </c>
      <c r="H21" s="188"/>
      <c r="I21" s="85"/>
      <c r="J21" s="85"/>
    </row>
    <row r="22" spans="2:10" ht="15" x14ac:dyDescent="0.25">
      <c r="B22" s="218"/>
      <c r="C22" s="197"/>
      <c r="D22" s="233"/>
      <c r="E22" s="215"/>
      <c r="F22" s="240"/>
      <c r="G22" s="263"/>
      <c r="H22" s="188"/>
      <c r="I22" s="85"/>
      <c r="J22" s="85"/>
    </row>
    <row r="23" spans="2:10" ht="15" x14ac:dyDescent="0.25">
      <c r="B23" s="218"/>
      <c r="C23" s="197"/>
      <c r="D23" s="233"/>
      <c r="E23" s="215"/>
      <c r="F23" s="240"/>
      <c r="G23" s="263"/>
      <c r="H23" s="188"/>
      <c r="I23" s="85"/>
      <c r="J23" s="85"/>
    </row>
    <row r="24" spans="2:10" x14ac:dyDescent="0.2">
      <c r="B24" s="251" t="s">
        <v>270</v>
      </c>
      <c r="C24" s="249"/>
      <c r="D24" s="206"/>
      <c r="E24" s="206"/>
      <c r="F24" s="215"/>
      <c r="G24" s="263"/>
      <c r="H24" s="203"/>
      <c r="I24" s="85"/>
      <c r="J24" s="85"/>
    </row>
    <row r="25" spans="2:10" ht="25.5" x14ac:dyDescent="0.2">
      <c r="B25" s="239" t="s">
        <v>93</v>
      </c>
      <c r="C25" s="200"/>
      <c r="D25" s="200" t="s">
        <v>96</v>
      </c>
      <c r="E25" s="200" t="s">
        <v>97</v>
      </c>
      <c r="F25" s="200" t="s">
        <v>98</v>
      </c>
      <c r="G25" s="199" t="s">
        <v>11</v>
      </c>
      <c r="I25" s="85"/>
      <c r="J25" s="85"/>
    </row>
    <row r="26" spans="2:10" ht="18.75" customHeight="1" x14ac:dyDescent="0.2">
      <c r="B26" s="237" t="s">
        <v>268</v>
      </c>
      <c r="C26" s="197">
        <v>0</v>
      </c>
      <c r="D26" s="237" t="s">
        <v>268</v>
      </c>
      <c r="E26" s="215">
        <v>0</v>
      </c>
      <c r="F26" s="215">
        <v>0</v>
      </c>
      <c r="G26" s="263">
        <f t="shared" ref="G26:G32" si="2">F26*C26*E26</f>
        <v>0</v>
      </c>
      <c r="I26" s="85"/>
      <c r="J26" s="85"/>
    </row>
    <row r="27" spans="2:10" ht="13.5" customHeight="1" x14ac:dyDescent="0.2">
      <c r="B27" s="237" t="s">
        <v>268</v>
      </c>
      <c r="C27" s="197">
        <v>0</v>
      </c>
      <c r="D27" s="237" t="s">
        <v>268</v>
      </c>
      <c r="E27" s="215">
        <v>0</v>
      </c>
      <c r="F27" s="215">
        <v>0</v>
      </c>
      <c r="G27" s="263">
        <f t="shared" si="2"/>
        <v>0</v>
      </c>
      <c r="I27" s="85"/>
      <c r="J27" s="85"/>
    </row>
    <row r="28" spans="2:10" x14ac:dyDescent="0.2">
      <c r="B28" s="237" t="s">
        <v>268</v>
      </c>
      <c r="C28" s="197">
        <v>0</v>
      </c>
      <c r="D28" s="237" t="s">
        <v>268</v>
      </c>
      <c r="E28" s="215">
        <v>0</v>
      </c>
      <c r="F28" s="215">
        <v>0</v>
      </c>
      <c r="G28" s="263">
        <f t="shared" si="2"/>
        <v>0</v>
      </c>
      <c r="I28" s="85"/>
      <c r="J28" s="85"/>
    </row>
    <row r="29" spans="2:10" x14ac:dyDescent="0.2">
      <c r="B29" s="237" t="s">
        <v>268</v>
      </c>
      <c r="C29" s="197">
        <v>0</v>
      </c>
      <c r="D29" s="237" t="s">
        <v>268</v>
      </c>
      <c r="E29" s="215">
        <v>0</v>
      </c>
      <c r="F29" s="215">
        <v>0</v>
      </c>
      <c r="G29" s="263">
        <f t="shared" si="2"/>
        <v>0</v>
      </c>
      <c r="I29" s="85"/>
      <c r="J29" s="85"/>
    </row>
    <row r="30" spans="2:10" x14ac:dyDescent="0.2">
      <c r="B30" s="237" t="s">
        <v>268</v>
      </c>
      <c r="C30" s="197">
        <v>0</v>
      </c>
      <c r="D30" s="237" t="s">
        <v>268</v>
      </c>
      <c r="E30" s="215">
        <v>0</v>
      </c>
      <c r="F30" s="215">
        <v>0</v>
      </c>
      <c r="G30" s="263">
        <f t="shared" si="2"/>
        <v>0</v>
      </c>
      <c r="I30" s="85"/>
      <c r="J30" s="85"/>
    </row>
    <row r="31" spans="2:10" x14ac:dyDescent="0.2">
      <c r="B31" s="237" t="s">
        <v>268</v>
      </c>
      <c r="C31" s="197">
        <f>-E276</f>
        <v>0</v>
      </c>
      <c r="D31" s="237" t="s">
        <v>268</v>
      </c>
      <c r="E31" s="215">
        <v>0</v>
      </c>
      <c r="F31" s="215">
        <v>0</v>
      </c>
      <c r="G31" s="263">
        <f t="shared" si="2"/>
        <v>0</v>
      </c>
      <c r="I31" s="85"/>
      <c r="J31" s="85"/>
    </row>
    <row r="32" spans="2:10" x14ac:dyDescent="0.2">
      <c r="B32" s="237" t="s">
        <v>268</v>
      </c>
      <c r="C32" s="197">
        <v>0</v>
      </c>
      <c r="D32" s="237" t="s">
        <v>268</v>
      </c>
      <c r="E32" s="215">
        <v>0</v>
      </c>
      <c r="F32" s="215">
        <v>0</v>
      </c>
      <c r="G32" s="263">
        <f t="shared" si="2"/>
        <v>0</v>
      </c>
      <c r="I32" s="85"/>
      <c r="J32" s="85"/>
    </row>
    <row r="33" spans="1:10" x14ac:dyDescent="0.2">
      <c r="B33" s="237"/>
      <c r="C33" s="263"/>
      <c r="D33" s="240"/>
      <c r="E33" s="240"/>
      <c r="F33" s="217" t="s">
        <v>181</v>
      </c>
      <c r="G33" s="208">
        <f>ROUND(SUM(G26:G32),0)</f>
        <v>0</v>
      </c>
      <c r="I33" s="85"/>
      <c r="J33" s="85"/>
    </row>
    <row r="34" spans="1:10" x14ac:dyDescent="0.2">
      <c r="B34" s="237"/>
      <c r="C34" s="263"/>
      <c r="D34" s="240"/>
      <c r="E34" s="240"/>
      <c r="F34" s="217"/>
      <c r="G34" s="208"/>
      <c r="I34" s="85"/>
      <c r="J34" s="85"/>
    </row>
    <row r="35" spans="1:10" ht="15" x14ac:dyDescent="0.25">
      <c r="B35" s="218" t="s">
        <v>182</v>
      </c>
      <c r="C35" s="237"/>
      <c r="D35" s="233"/>
      <c r="E35" s="240"/>
      <c r="F35" s="240"/>
      <c r="G35" s="205"/>
      <c r="H35" s="188"/>
      <c r="I35" s="85"/>
      <c r="J35" s="85"/>
    </row>
    <row r="36" spans="1:10" x14ac:dyDescent="0.2">
      <c r="B36" s="255" t="s">
        <v>271</v>
      </c>
      <c r="C36" s="243"/>
      <c r="D36" s="243"/>
      <c r="E36" s="243"/>
      <c r="F36" s="243"/>
      <c r="G36" s="198"/>
      <c r="H36" s="188"/>
      <c r="I36" s="85"/>
      <c r="J36" s="85"/>
    </row>
    <row r="37" spans="1:10" ht="25.5" x14ac:dyDescent="0.2">
      <c r="B37" s="246" t="s">
        <v>187</v>
      </c>
      <c r="C37" s="200"/>
      <c r="D37" s="200" t="s">
        <v>96</v>
      </c>
      <c r="E37" s="200" t="s">
        <v>97</v>
      </c>
      <c r="F37" s="200" t="s">
        <v>98</v>
      </c>
      <c r="G37" s="199" t="s">
        <v>11</v>
      </c>
      <c r="H37" s="188"/>
      <c r="I37" s="85"/>
      <c r="J37" s="85"/>
    </row>
    <row r="38" spans="1:10" x14ac:dyDescent="0.2">
      <c r="B38" s="237" t="s">
        <v>268</v>
      </c>
      <c r="C38" s="197">
        <v>0</v>
      </c>
      <c r="D38" s="237" t="s">
        <v>268</v>
      </c>
      <c r="E38" s="215">
        <v>0</v>
      </c>
      <c r="F38" s="215">
        <v>0</v>
      </c>
      <c r="G38" s="263">
        <f t="shared" ref="G38:G40" si="3">F38*C38*E38</f>
        <v>0</v>
      </c>
      <c r="H38" s="188"/>
      <c r="I38" s="85"/>
      <c r="J38" s="85"/>
    </row>
    <row r="39" spans="1:10" x14ac:dyDescent="0.2">
      <c r="B39" s="237" t="s">
        <v>268</v>
      </c>
      <c r="C39" s="197">
        <v>0</v>
      </c>
      <c r="D39" s="237" t="s">
        <v>268</v>
      </c>
      <c r="E39" s="215">
        <v>0</v>
      </c>
      <c r="F39" s="215">
        <v>0</v>
      </c>
      <c r="G39" s="263">
        <f t="shared" si="3"/>
        <v>0</v>
      </c>
      <c r="H39" s="188"/>
      <c r="I39" s="85"/>
      <c r="J39" s="85"/>
    </row>
    <row r="40" spans="1:10" x14ac:dyDescent="0.2">
      <c r="B40" s="237" t="s">
        <v>268</v>
      </c>
      <c r="C40" s="197">
        <v>0</v>
      </c>
      <c r="D40" s="237" t="s">
        <v>268</v>
      </c>
      <c r="E40" s="215">
        <v>0</v>
      </c>
      <c r="F40" s="215">
        <v>0</v>
      </c>
      <c r="G40" s="263">
        <f t="shared" si="3"/>
        <v>0</v>
      </c>
      <c r="H40" s="188"/>
      <c r="I40" s="85"/>
      <c r="J40" s="85"/>
    </row>
    <row r="41" spans="1:10" ht="15" x14ac:dyDescent="0.25">
      <c r="B41" s="213"/>
      <c r="C41" s="197"/>
      <c r="E41" s="206" t="s">
        <v>183</v>
      </c>
      <c r="F41" s="186"/>
      <c r="G41" s="208">
        <f>SUM(G38:G40)</f>
        <v>0</v>
      </c>
      <c r="H41" s="188"/>
      <c r="I41" s="85"/>
      <c r="J41" s="85"/>
    </row>
    <row r="42" spans="1:10" x14ac:dyDescent="0.2">
      <c r="B42" s="243"/>
      <c r="C42" s="237"/>
      <c r="D42" s="233"/>
      <c r="E42" s="240"/>
      <c r="F42" s="240"/>
      <c r="G42" s="205"/>
      <c r="H42" s="188"/>
      <c r="I42" s="85"/>
      <c r="J42" s="85"/>
    </row>
    <row r="43" spans="1:10" ht="61.5" customHeight="1" x14ac:dyDescent="0.2">
      <c r="B43" s="255" t="s">
        <v>272</v>
      </c>
      <c r="C43" s="246"/>
      <c r="E43" s="243" t="s">
        <v>184</v>
      </c>
      <c r="F43" s="243"/>
      <c r="G43" s="198"/>
      <c r="H43" s="188"/>
      <c r="I43" s="85"/>
      <c r="J43" s="85"/>
    </row>
    <row r="44" spans="1:10" ht="25.5" x14ac:dyDescent="0.2">
      <c r="B44" s="239" t="s">
        <v>93</v>
      </c>
      <c r="C44" s="200"/>
      <c r="D44" s="200" t="s">
        <v>96</v>
      </c>
      <c r="E44" s="200" t="s">
        <v>97</v>
      </c>
      <c r="F44" s="200" t="s">
        <v>98</v>
      </c>
      <c r="G44" s="199" t="s">
        <v>11</v>
      </c>
      <c r="H44" s="188"/>
      <c r="I44" s="85"/>
      <c r="J44" s="85"/>
    </row>
    <row r="45" spans="1:10" x14ac:dyDescent="0.2">
      <c r="A45" s="232"/>
      <c r="B45" s="237" t="s">
        <v>268</v>
      </c>
      <c r="C45" s="197">
        <v>0</v>
      </c>
      <c r="D45" s="237" t="s">
        <v>268</v>
      </c>
      <c r="E45" s="215">
        <v>0</v>
      </c>
      <c r="F45" s="215">
        <v>0</v>
      </c>
      <c r="G45" s="263">
        <f>F45*C45*E45</f>
        <v>0</v>
      </c>
      <c r="H45" s="188"/>
      <c r="I45" s="85"/>
      <c r="J45" s="85"/>
    </row>
    <row r="46" spans="1:10" x14ac:dyDescent="0.2">
      <c r="A46" s="232"/>
      <c r="B46" s="237" t="s">
        <v>268</v>
      </c>
      <c r="C46" s="197">
        <v>0</v>
      </c>
      <c r="D46" s="237" t="s">
        <v>268</v>
      </c>
      <c r="E46" s="215">
        <v>0</v>
      </c>
      <c r="F46" s="215">
        <v>0</v>
      </c>
      <c r="G46" s="263">
        <f t="shared" ref="G46:G51" si="4">F46*C46*E46</f>
        <v>0</v>
      </c>
      <c r="H46" s="188"/>
      <c r="I46" s="85"/>
      <c r="J46" s="85"/>
    </row>
    <row r="47" spans="1:10" x14ac:dyDescent="0.2">
      <c r="A47" s="232"/>
      <c r="B47" s="237" t="s">
        <v>268</v>
      </c>
      <c r="C47" s="197">
        <v>0</v>
      </c>
      <c r="D47" s="237" t="s">
        <v>268</v>
      </c>
      <c r="E47" s="215">
        <v>0</v>
      </c>
      <c r="F47" s="215">
        <v>0</v>
      </c>
      <c r="G47" s="263">
        <f t="shared" si="4"/>
        <v>0</v>
      </c>
      <c r="H47" s="188"/>
      <c r="I47" s="85"/>
      <c r="J47" s="85"/>
    </row>
    <row r="48" spans="1:10" x14ac:dyDescent="0.2">
      <c r="A48" s="232"/>
      <c r="B48" s="237" t="s">
        <v>268</v>
      </c>
      <c r="C48" s="197">
        <v>0</v>
      </c>
      <c r="D48" s="237" t="s">
        <v>268</v>
      </c>
      <c r="E48" s="215">
        <v>0</v>
      </c>
      <c r="F48" s="215">
        <v>0</v>
      </c>
      <c r="G48" s="263">
        <f t="shared" si="4"/>
        <v>0</v>
      </c>
      <c r="H48" s="188"/>
      <c r="I48" s="85"/>
      <c r="J48" s="85"/>
    </row>
    <row r="49" spans="1:11" x14ac:dyDescent="0.2">
      <c r="A49" s="232"/>
      <c r="B49" s="237" t="s">
        <v>268</v>
      </c>
      <c r="C49" s="197">
        <v>0</v>
      </c>
      <c r="D49" s="237" t="s">
        <v>268</v>
      </c>
      <c r="E49" s="215">
        <v>0</v>
      </c>
      <c r="F49" s="215">
        <v>0</v>
      </c>
      <c r="G49" s="263">
        <f t="shared" si="4"/>
        <v>0</v>
      </c>
      <c r="H49" s="188"/>
      <c r="I49" s="85"/>
      <c r="J49" s="85"/>
    </row>
    <row r="50" spans="1:11" x14ac:dyDescent="0.2">
      <c r="A50" s="232"/>
      <c r="B50" s="237" t="s">
        <v>268</v>
      </c>
      <c r="C50" s="197">
        <v>0</v>
      </c>
      <c r="D50" s="237" t="s">
        <v>268</v>
      </c>
      <c r="E50" s="215">
        <v>0</v>
      </c>
      <c r="F50" s="215">
        <v>0</v>
      </c>
      <c r="G50" s="263">
        <f t="shared" si="4"/>
        <v>0</v>
      </c>
      <c r="H50" s="188"/>
      <c r="I50" s="85"/>
      <c r="J50" s="85"/>
    </row>
    <row r="51" spans="1:11" x14ac:dyDescent="0.2">
      <c r="A51" s="232"/>
      <c r="B51" s="250"/>
      <c r="C51" s="197"/>
      <c r="D51" s="250"/>
      <c r="G51" s="263">
        <f t="shared" si="4"/>
        <v>0</v>
      </c>
      <c r="H51" s="188"/>
      <c r="I51" s="85"/>
      <c r="J51" s="85"/>
    </row>
    <row r="52" spans="1:11" x14ac:dyDescent="0.2">
      <c r="B52" s="246"/>
      <c r="C52" s="246"/>
      <c r="D52" s="246" t="s">
        <v>257</v>
      </c>
      <c r="G52" s="198">
        <f>SUM(G45:G51)</f>
        <v>0</v>
      </c>
      <c r="H52" s="188"/>
      <c r="I52" s="85"/>
      <c r="J52" s="85"/>
      <c r="K52" s="160"/>
    </row>
    <row r="53" spans="1:11" x14ac:dyDescent="0.2">
      <c r="B53" s="267"/>
      <c r="C53" s="267"/>
      <c r="D53" s="267"/>
      <c r="G53" s="198"/>
      <c r="H53" s="188"/>
      <c r="I53" s="85"/>
      <c r="J53" s="85"/>
      <c r="K53" s="160"/>
    </row>
    <row r="54" spans="1:11" x14ac:dyDescent="0.2">
      <c r="B54" s="246"/>
      <c r="C54" s="246"/>
      <c r="D54" s="246" t="s">
        <v>254</v>
      </c>
      <c r="G54" s="198">
        <f>G12+G21+G33+G41+G52</f>
        <v>0</v>
      </c>
      <c r="H54" s="188"/>
      <c r="I54" s="85"/>
      <c r="J54" s="85"/>
    </row>
    <row r="55" spans="1:11" x14ac:dyDescent="0.2">
      <c r="B55" s="292"/>
      <c r="C55" s="292"/>
      <c r="D55" s="292"/>
      <c r="G55" s="198"/>
      <c r="H55" s="188"/>
      <c r="I55" s="85"/>
      <c r="J55" s="85"/>
    </row>
    <row r="56" spans="1:11" s="232" customFormat="1" ht="15.75" x14ac:dyDescent="0.25">
      <c r="A56" s="243"/>
      <c r="B56" s="265" t="s">
        <v>197</v>
      </c>
      <c r="C56" s="246"/>
      <c r="D56" s="247"/>
      <c r="E56" s="243"/>
      <c r="F56" s="243"/>
      <c r="G56" s="198"/>
      <c r="H56" s="203"/>
      <c r="I56" s="203"/>
      <c r="J56" s="203"/>
    </row>
    <row r="57" spans="1:11" s="232" customFormat="1" x14ac:dyDescent="0.2">
      <c r="A57" s="243"/>
      <c r="B57" s="248"/>
      <c r="C57" s="246"/>
      <c r="D57" s="247"/>
      <c r="E57" s="243"/>
      <c r="F57" s="243"/>
      <c r="G57" s="198"/>
      <c r="H57" s="203"/>
      <c r="I57" s="203"/>
      <c r="J57" s="203"/>
    </row>
    <row r="58" spans="1:11" s="232" customFormat="1" ht="15" x14ac:dyDescent="0.25">
      <c r="A58" s="243"/>
      <c r="B58" s="268" t="s">
        <v>273</v>
      </c>
      <c r="C58" s="246"/>
      <c r="D58" s="247"/>
      <c r="E58" s="243"/>
      <c r="F58" s="243"/>
      <c r="G58" s="198"/>
      <c r="H58" s="203"/>
      <c r="I58" s="203"/>
      <c r="J58" s="203"/>
    </row>
    <row r="59" spans="1:11" s="232" customFormat="1" ht="25.5" x14ac:dyDescent="0.2">
      <c r="A59" s="243"/>
      <c r="B59" s="239" t="s">
        <v>90</v>
      </c>
      <c r="C59" s="200"/>
      <c r="D59" s="200" t="s">
        <v>96</v>
      </c>
      <c r="E59" s="200" t="s">
        <v>97</v>
      </c>
      <c r="F59" s="200" t="s">
        <v>98</v>
      </c>
      <c r="G59" s="199" t="s">
        <v>11</v>
      </c>
      <c r="H59" s="203"/>
      <c r="I59" s="203"/>
      <c r="J59" s="203"/>
    </row>
    <row r="60" spans="1:11" s="232" customFormat="1" x14ac:dyDescent="0.2">
      <c r="A60" s="243"/>
      <c r="B60" s="253"/>
      <c r="C60" s="250"/>
      <c r="D60" s="254"/>
      <c r="G60" s="196"/>
      <c r="H60" s="203"/>
      <c r="I60" s="203"/>
      <c r="J60" s="203"/>
    </row>
    <row r="61" spans="1:11" s="232" customFormat="1" x14ac:dyDescent="0.2">
      <c r="A61" s="243"/>
      <c r="B61" s="237" t="s">
        <v>268</v>
      </c>
      <c r="C61" s="250">
        <v>0</v>
      </c>
      <c r="D61" s="237" t="s">
        <v>268</v>
      </c>
      <c r="E61" s="215">
        <v>0</v>
      </c>
      <c r="F61" s="215">
        <v>0</v>
      </c>
      <c r="G61" s="207">
        <f>C61*E61*F61</f>
        <v>0</v>
      </c>
      <c r="H61" s="203"/>
      <c r="I61" s="203"/>
      <c r="J61" s="203"/>
    </row>
    <row r="62" spans="1:11" s="232" customFormat="1" x14ac:dyDescent="0.2">
      <c r="A62" s="243"/>
      <c r="B62" s="237" t="s">
        <v>268</v>
      </c>
      <c r="C62" s="250">
        <v>0</v>
      </c>
      <c r="D62" s="237" t="s">
        <v>268</v>
      </c>
      <c r="E62" s="215">
        <v>0</v>
      </c>
      <c r="F62" s="215">
        <v>0</v>
      </c>
      <c r="G62" s="207">
        <f>C62*E62*F62</f>
        <v>0</v>
      </c>
      <c r="H62" s="203"/>
      <c r="I62" s="203"/>
      <c r="J62" s="203"/>
    </row>
    <row r="63" spans="1:11" s="232" customFormat="1" x14ac:dyDescent="0.2">
      <c r="B63" s="237" t="s">
        <v>268</v>
      </c>
      <c r="C63" s="250">
        <v>0</v>
      </c>
      <c r="D63" s="237" t="s">
        <v>268</v>
      </c>
      <c r="E63" s="215">
        <v>0</v>
      </c>
      <c r="F63" s="215">
        <v>0</v>
      </c>
      <c r="G63" s="207">
        <f>C63*E63*F63</f>
        <v>0</v>
      </c>
      <c r="H63" s="203"/>
      <c r="I63" s="203"/>
      <c r="J63" s="203"/>
    </row>
    <row r="64" spans="1:11" s="232" customFormat="1" x14ac:dyDescent="0.2">
      <c r="B64" s="253"/>
      <c r="C64" s="250"/>
      <c r="D64" s="247" t="s">
        <v>248</v>
      </c>
      <c r="G64" s="208">
        <f>SUM(G61:G63)</f>
        <v>0</v>
      </c>
      <c r="H64" s="203"/>
      <c r="I64" s="203"/>
      <c r="J64" s="203"/>
    </row>
    <row r="65" spans="1:10" s="232" customFormat="1" ht="15" x14ac:dyDescent="0.25">
      <c r="A65" s="243"/>
      <c r="B65" s="268" t="s">
        <v>275</v>
      </c>
      <c r="C65" s="246"/>
      <c r="D65" s="247"/>
      <c r="E65" s="243"/>
      <c r="F65" s="243"/>
      <c r="G65" s="269"/>
      <c r="H65" s="203"/>
      <c r="I65" s="203"/>
      <c r="J65" s="203"/>
    </row>
    <row r="66" spans="1:10" s="232" customFormat="1" ht="25.5" x14ac:dyDescent="0.2">
      <c r="A66" s="243"/>
      <c r="B66" s="239" t="s">
        <v>93</v>
      </c>
      <c r="C66" s="200"/>
      <c r="D66" s="200" t="s">
        <v>96</v>
      </c>
      <c r="E66" s="200" t="s">
        <v>97</v>
      </c>
      <c r="F66" s="200" t="s">
        <v>98</v>
      </c>
      <c r="G66" s="199" t="s">
        <v>11</v>
      </c>
      <c r="H66" s="203"/>
      <c r="I66" s="203"/>
      <c r="J66" s="203"/>
    </row>
    <row r="67" spans="1:10" s="232" customFormat="1" x14ac:dyDescent="0.2">
      <c r="A67" s="243"/>
      <c r="B67" s="237" t="s">
        <v>268</v>
      </c>
      <c r="C67" s="197">
        <v>0</v>
      </c>
      <c r="D67" s="237" t="s">
        <v>268</v>
      </c>
      <c r="E67" s="215">
        <v>0</v>
      </c>
      <c r="F67" s="215">
        <v>0</v>
      </c>
      <c r="G67" s="263">
        <f>F67*C67*E67</f>
        <v>0</v>
      </c>
      <c r="H67" s="203"/>
      <c r="I67" s="203"/>
      <c r="J67" s="203"/>
    </row>
    <row r="68" spans="1:10" s="232" customFormat="1" x14ac:dyDescent="0.2">
      <c r="A68" s="243"/>
      <c r="B68" s="237" t="s">
        <v>268</v>
      </c>
      <c r="C68" s="197">
        <v>0</v>
      </c>
      <c r="D68" s="237" t="s">
        <v>268</v>
      </c>
      <c r="E68" s="215">
        <v>0</v>
      </c>
      <c r="F68" s="215">
        <v>0</v>
      </c>
      <c r="G68" s="263">
        <f t="shared" ref="G68" si="5">F68*C68*E68</f>
        <v>0</v>
      </c>
      <c r="H68" s="203"/>
      <c r="I68" s="203"/>
      <c r="J68" s="203"/>
    </row>
    <row r="69" spans="1:10" s="232" customFormat="1" x14ac:dyDescent="0.2">
      <c r="A69" s="243"/>
      <c r="B69" s="239"/>
      <c r="C69" s="200"/>
      <c r="D69" s="194" t="s">
        <v>249</v>
      </c>
      <c r="E69" s="200"/>
      <c r="F69" s="200"/>
      <c r="G69" s="193">
        <f>SUM(G67:G68)</f>
        <v>0</v>
      </c>
      <c r="H69" s="203"/>
      <c r="I69" s="203"/>
      <c r="J69" s="203"/>
    </row>
    <row r="70" spans="1:10" s="232" customFormat="1" ht="15" x14ac:dyDescent="0.25">
      <c r="A70" s="243"/>
      <c r="B70" s="268" t="s">
        <v>276</v>
      </c>
      <c r="C70" s="200"/>
      <c r="D70" s="200"/>
      <c r="E70" s="200"/>
      <c r="F70" s="200"/>
      <c r="G70" s="199"/>
      <c r="H70" s="203"/>
      <c r="I70" s="203"/>
      <c r="J70" s="203"/>
    </row>
    <row r="71" spans="1:10" s="232" customFormat="1" ht="25.5" x14ac:dyDescent="0.2">
      <c r="A71" s="243"/>
      <c r="B71" s="264" t="s">
        <v>93</v>
      </c>
      <c r="C71" s="200"/>
      <c r="D71" s="200" t="s">
        <v>96</v>
      </c>
      <c r="E71" s="200" t="s">
        <v>97</v>
      </c>
      <c r="F71" s="200" t="s">
        <v>98</v>
      </c>
      <c r="G71" s="199" t="s">
        <v>11</v>
      </c>
      <c r="H71" s="203"/>
      <c r="I71" s="203"/>
      <c r="J71" s="203"/>
    </row>
    <row r="72" spans="1:10" s="232" customFormat="1" x14ac:dyDescent="0.2">
      <c r="A72" s="243"/>
      <c r="B72" s="237" t="s">
        <v>268</v>
      </c>
      <c r="C72" s="197">
        <v>0</v>
      </c>
      <c r="D72" s="237" t="s">
        <v>268</v>
      </c>
      <c r="E72" s="215">
        <v>0</v>
      </c>
      <c r="F72" s="215">
        <v>0</v>
      </c>
      <c r="G72" s="263">
        <f t="shared" ref="G72" si="6">F72*C72*E72</f>
        <v>0</v>
      </c>
      <c r="H72" s="203"/>
      <c r="I72" s="203"/>
      <c r="J72" s="203"/>
    </row>
    <row r="73" spans="1:10" s="232" customFormat="1" x14ac:dyDescent="0.2">
      <c r="A73" s="243"/>
      <c r="B73" s="248"/>
      <c r="C73" s="246"/>
      <c r="D73" s="247" t="s">
        <v>250</v>
      </c>
      <c r="E73" s="243"/>
      <c r="F73" s="243"/>
      <c r="G73" s="198">
        <f>SUM(G72:G72)</f>
        <v>0</v>
      </c>
      <c r="H73" s="203"/>
      <c r="I73" s="203"/>
      <c r="J73" s="203"/>
    </row>
    <row r="74" spans="1:10" s="232" customFormat="1" x14ac:dyDescent="0.2">
      <c r="A74" s="243"/>
      <c r="B74" s="248"/>
      <c r="C74" s="246"/>
      <c r="D74" s="247"/>
      <c r="E74" s="243"/>
      <c r="F74" s="243"/>
      <c r="G74" s="198"/>
      <c r="H74" s="203"/>
      <c r="I74" s="203"/>
      <c r="J74" s="203"/>
    </row>
    <row r="75" spans="1:10" s="232" customFormat="1" ht="15" x14ac:dyDescent="0.25">
      <c r="A75" s="243"/>
      <c r="B75" s="268" t="s">
        <v>277</v>
      </c>
      <c r="C75" s="246"/>
      <c r="D75" s="247"/>
      <c r="E75" s="243"/>
      <c r="F75" s="243"/>
      <c r="G75" s="198"/>
      <c r="H75" s="203"/>
      <c r="I75" s="203"/>
      <c r="J75" s="203"/>
    </row>
    <row r="76" spans="1:10" s="232" customFormat="1" ht="25.5" x14ac:dyDescent="0.2">
      <c r="A76" s="243"/>
      <c r="B76" s="264" t="s">
        <v>93</v>
      </c>
      <c r="C76" s="200"/>
      <c r="D76" s="200" t="s">
        <v>96</v>
      </c>
      <c r="E76" s="200" t="s">
        <v>97</v>
      </c>
      <c r="F76" s="200" t="s">
        <v>98</v>
      </c>
      <c r="G76" s="199" t="s">
        <v>11</v>
      </c>
      <c r="H76" s="203"/>
      <c r="I76" s="203"/>
      <c r="J76" s="203"/>
    </row>
    <row r="77" spans="1:10" s="232" customFormat="1" x14ac:dyDescent="0.2">
      <c r="A77" s="243"/>
      <c r="B77" s="237" t="s">
        <v>268</v>
      </c>
      <c r="C77" s="197">
        <v>0</v>
      </c>
      <c r="D77" s="237" t="s">
        <v>268</v>
      </c>
      <c r="E77" s="215">
        <v>0</v>
      </c>
      <c r="F77" s="215">
        <v>0</v>
      </c>
      <c r="G77" s="263">
        <f t="shared" ref="G77:G78" si="7">F77*C77*E77</f>
        <v>0</v>
      </c>
      <c r="H77" s="203"/>
      <c r="I77" s="203"/>
      <c r="J77" s="203"/>
    </row>
    <row r="78" spans="1:10" s="232" customFormat="1" x14ac:dyDescent="0.2">
      <c r="A78" s="243"/>
      <c r="B78" s="237" t="s">
        <v>268</v>
      </c>
      <c r="C78" s="197">
        <v>0</v>
      </c>
      <c r="D78" s="237" t="s">
        <v>268</v>
      </c>
      <c r="E78" s="215">
        <v>0</v>
      </c>
      <c r="F78" s="215">
        <v>0</v>
      </c>
      <c r="G78" s="263">
        <f t="shared" si="7"/>
        <v>0</v>
      </c>
      <c r="H78" s="203"/>
      <c r="I78" s="203"/>
      <c r="J78" s="203"/>
    </row>
    <row r="79" spans="1:10" s="232" customFormat="1" x14ac:dyDescent="0.2">
      <c r="A79" s="243"/>
      <c r="B79" s="248"/>
      <c r="C79" s="246"/>
      <c r="D79" s="247" t="s">
        <v>251</v>
      </c>
      <c r="E79" s="243"/>
      <c r="F79" s="243"/>
      <c r="G79" s="198">
        <f>SUM(G77:G78)</f>
        <v>0</v>
      </c>
      <c r="H79" s="203"/>
      <c r="I79" s="203"/>
      <c r="J79" s="203"/>
    </row>
    <row r="80" spans="1:10" s="232" customFormat="1" x14ac:dyDescent="0.2">
      <c r="A80" s="243"/>
      <c r="B80" s="248"/>
      <c r="C80" s="246"/>
      <c r="D80" s="247"/>
      <c r="E80" s="243"/>
      <c r="F80" s="243"/>
      <c r="G80" s="198"/>
      <c r="H80" s="203"/>
      <c r="I80" s="203"/>
      <c r="J80" s="203"/>
    </row>
    <row r="81" spans="1:11" s="232" customFormat="1" ht="15" x14ac:dyDescent="0.25">
      <c r="A81" s="243"/>
      <c r="B81" s="268" t="s">
        <v>278</v>
      </c>
      <c r="C81" s="246"/>
      <c r="D81" s="247"/>
      <c r="E81" s="243"/>
      <c r="F81" s="243"/>
      <c r="G81" s="198"/>
      <c r="H81" s="203"/>
      <c r="I81" s="203"/>
      <c r="J81" s="203"/>
    </row>
    <row r="82" spans="1:11" s="232" customFormat="1" ht="25.5" x14ac:dyDescent="0.2">
      <c r="A82" s="243"/>
      <c r="B82" s="264" t="s">
        <v>93</v>
      </c>
      <c r="C82" s="200"/>
      <c r="D82" s="200" t="s">
        <v>96</v>
      </c>
      <c r="E82" s="200" t="s">
        <v>97</v>
      </c>
      <c r="F82" s="200" t="s">
        <v>98</v>
      </c>
      <c r="G82" s="199" t="s">
        <v>11</v>
      </c>
      <c r="H82" s="203"/>
      <c r="I82" s="203"/>
      <c r="J82" s="203"/>
    </row>
    <row r="83" spans="1:11" s="232" customFormat="1" x14ac:dyDescent="0.2">
      <c r="A83" s="243"/>
      <c r="B83" s="237" t="s">
        <v>268</v>
      </c>
      <c r="C83" s="250">
        <v>0</v>
      </c>
      <c r="D83" s="237" t="s">
        <v>268</v>
      </c>
      <c r="E83" s="215">
        <v>0</v>
      </c>
      <c r="F83" s="215">
        <v>0</v>
      </c>
      <c r="G83" s="263">
        <f>F83*C83*E83</f>
        <v>0</v>
      </c>
      <c r="H83" s="203"/>
      <c r="I83" s="203"/>
      <c r="J83" s="203"/>
    </row>
    <row r="84" spans="1:11" s="232" customFormat="1" x14ac:dyDescent="0.2">
      <c r="A84" s="243"/>
      <c r="B84" s="237" t="s">
        <v>268</v>
      </c>
      <c r="C84" s="246">
        <v>0</v>
      </c>
      <c r="D84" s="237" t="s">
        <v>268</v>
      </c>
      <c r="E84" s="215">
        <v>0</v>
      </c>
      <c r="F84" s="215">
        <v>0</v>
      </c>
      <c r="G84" s="263">
        <f>F84*C84*E84</f>
        <v>0</v>
      </c>
      <c r="H84" s="203"/>
      <c r="I84" s="203"/>
      <c r="J84" s="203"/>
    </row>
    <row r="85" spans="1:11" s="232" customFormat="1" x14ac:dyDescent="0.2">
      <c r="A85" s="243"/>
      <c r="B85" s="248"/>
      <c r="C85" s="246"/>
      <c r="D85" s="243" t="s">
        <v>252</v>
      </c>
      <c r="F85" s="243"/>
      <c r="G85" s="198">
        <f>SUM(G83:G84)</f>
        <v>0</v>
      </c>
      <c r="H85" s="203"/>
      <c r="I85" s="203"/>
      <c r="J85" s="203"/>
    </row>
    <row r="86" spans="1:11" s="232" customFormat="1" x14ac:dyDescent="0.2">
      <c r="A86" s="243"/>
      <c r="B86" s="248"/>
      <c r="C86" s="246"/>
      <c r="D86" s="247"/>
      <c r="E86" s="243"/>
      <c r="F86" s="243"/>
      <c r="G86" s="198"/>
      <c r="H86" s="203"/>
      <c r="I86" s="203"/>
      <c r="J86" s="203"/>
    </row>
    <row r="87" spans="1:11" s="232" customFormat="1" ht="15" x14ac:dyDescent="0.25">
      <c r="A87" s="243"/>
      <c r="B87" s="268" t="s">
        <v>279</v>
      </c>
      <c r="C87" s="246"/>
      <c r="D87" s="247"/>
      <c r="E87" s="243"/>
      <c r="F87" s="243"/>
      <c r="G87" s="198"/>
      <c r="H87" s="203"/>
      <c r="I87" s="203"/>
      <c r="J87" s="203"/>
    </row>
    <row r="88" spans="1:11" s="232" customFormat="1" ht="25.5" x14ac:dyDescent="0.2">
      <c r="A88" s="243"/>
      <c r="B88" s="264" t="s">
        <v>93</v>
      </c>
      <c r="C88" s="239"/>
      <c r="D88" s="239" t="s">
        <v>96</v>
      </c>
      <c r="E88" s="239" t="s">
        <v>97</v>
      </c>
      <c r="F88" s="239" t="s">
        <v>98</v>
      </c>
      <c r="G88" s="216" t="s">
        <v>11</v>
      </c>
      <c r="H88" s="203"/>
      <c r="I88" s="203"/>
      <c r="J88" s="203"/>
    </row>
    <row r="89" spans="1:11" s="232" customFormat="1" x14ac:dyDescent="0.2">
      <c r="A89" s="243"/>
      <c r="B89" s="237" t="s">
        <v>268</v>
      </c>
      <c r="C89" s="197">
        <v>0</v>
      </c>
      <c r="D89" s="237" t="s">
        <v>268</v>
      </c>
      <c r="E89" s="215">
        <v>0</v>
      </c>
      <c r="F89" s="215">
        <v>0</v>
      </c>
      <c r="G89" s="263">
        <f t="shared" ref="G89:G91" si="8">F89*C89*E89</f>
        <v>0</v>
      </c>
      <c r="H89" s="203"/>
      <c r="I89" s="203"/>
      <c r="J89" s="203"/>
    </row>
    <row r="90" spans="1:11" s="232" customFormat="1" x14ac:dyDescent="0.2">
      <c r="A90" s="243"/>
      <c r="B90" s="237" t="s">
        <v>268</v>
      </c>
      <c r="C90" s="197">
        <v>0</v>
      </c>
      <c r="D90" s="237" t="s">
        <v>268</v>
      </c>
      <c r="E90" s="215">
        <v>0</v>
      </c>
      <c r="F90" s="215">
        <v>0</v>
      </c>
      <c r="G90" s="263">
        <f t="shared" si="8"/>
        <v>0</v>
      </c>
      <c r="H90" s="203"/>
      <c r="I90" s="203"/>
      <c r="J90" s="203"/>
    </row>
    <row r="91" spans="1:11" s="232" customFormat="1" x14ac:dyDescent="0.2">
      <c r="A91" s="243"/>
      <c r="B91" s="237" t="s">
        <v>268</v>
      </c>
      <c r="C91" s="197">
        <v>0</v>
      </c>
      <c r="D91" s="237" t="s">
        <v>268</v>
      </c>
      <c r="E91" s="215">
        <v>0</v>
      </c>
      <c r="F91" s="215">
        <v>0</v>
      </c>
      <c r="G91" s="263">
        <f t="shared" si="8"/>
        <v>0</v>
      </c>
      <c r="H91" s="203"/>
      <c r="I91" s="203"/>
      <c r="J91" s="203"/>
    </row>
    <row r="92" spans="1:11" s="232" customFormat="1" x14ac:dyDescent="0.2">
      <c r="A92" s="243"/>
      <c r="B92" s="248"/>
      <c r="C92" s="248"/>
      <c r="D92" s="235" t="s">
        <v>253</v>
      </c>
      <c r="E92" s="245"/>
      <c r="F92" s="245"/>
      <c r="G92" s="192">
        <f>SUM(G89:G91)</f>
        <v>0</v>
      </c>
      <c r="H92" s="203"/>
      <c r="I92" s="203"/>
      <c r="J92" s="203"/>
    </row>
    <row r="93" spans="1:11" s="232" customFormat="1" x14ac:dyDescent="0.2">
      <c r="A93" s="243"/>
      <c r="B93" s="248"/>
      <c r="C93" s="246"/>
      <c r="D93" s="247"/>
      <c r="E93" s="243"/>
      <c r="F93" s="243"/>
      <c r="G93" s="198"/>
      <c r="H93" s="203"/>
      <c r="I93" s="203"/>
      <c r="J93" s="203"/>
    </row>
    <row r="94" spans="1:11" s="232" customFormat="1" x14ac:dyDescent="0.2">
      <c r="A94" s="243"/>
      <c r="B94" s="248"/>
      <c r="C94" s="246"/>
      <c r="D94" s="247" t="s">
        <v>255</v>
      </c>
      <c r="E94" s="243"/>
      <c r="F94" s="243"/>
      <c r="G94" s="198">
        <f>G64+G69+G73+G79+G85+G92</f>
        <v>0</v>
      </c>
      <c r="H94" s="203"/>
      <c r="I94" s="203"/>
      <c r="J94" s="203"/>
    </row>
    <row r="95" spans="1:11" s="232" customFormat="1" x14ac:dyDescent="0.2">
      <c r="A95" s="243"/>
      <c r="B95" s="248"/>
      <c r="C95" s="246"/>
      <c r="D95" s="247"/>
      <c r="E95" s="243"/>
      <c r="F95" s="243"/>
      <c r="G95" s="198"/>
      <c r="H95" s="203"/>
      <c r="I95" s="191"/>
      <c r="J95" s="203"/>
    </row>
    <row r="96" spans="1:11" s="232" customFormat="1" x14ac:dyDescent="0.2">
      <c r="A96" s="243"/>
      <c r="B96" s="248"/>
      <c r="C96" s="246"/>
      <c r="D96" s="247"/>
      <c r="E96" s="243"/>
      <c r="F96" s="243"/>
      <c r="G96" s="198"/>
      <c r="H96" s="203"/>
      <c r="I96" s="203"/>
      <c r="J96" s="203"/>
      <c r="K96" s="190"/>
    </row>
    <row r="97" spans="1:11" s="232" customFormat="1" x14ac:dyDescent="0.2">
      <c r="A97" s="243"/>
      <c r="B97" s="248"/>
      <c r="C97" s="246"/>
      <c r="D97" s="247"/>
      <c r="E97" s="243"/>
      <c r="F97" s="243"/>
      <c r="G97" s="198"/>
      <c r="H97" s="203"/>
      <c r="I97" s="203"/>
      <c r="J97" s="203"/>
    </row>
    <row r="98" spans="1:11" s="232" customFormat="1" x14ac:dyDescent="0.2">
      <c r="A98" s="243"/>
      <c r="B98" s="248"/>
      <c r="C98" s="246"/>
      <c r="D98" s="246"/>
      <c r="G98" s="190"/>
    </row>
    <row r="99" spans="1:11" s="388" customFormat="1" x14ac:dyDescent="0.2">
      <c r="A99" s="387"/>
      <c r="B99" s="428"/>
      <c r="C99" s="428"/>
      <c r="D99" s="428"/>
      <c r="G99" s="389"/>
      <c r="K99" s="389">
        <f>K52+K96</f>
        <v>0</v>
      </c>
    </row>
    <row r="100" spans="1:11" s="388" customFormat="1" x14ac:dyDescent="0.2">
      <c r="A100" s="387"/>
      <c r="B100" s="387"/>
      <c r="D100" s="387"/>
      <c r="G100" s="389"/>
      <c r="I100" s="389"/>
    </row>
    <row r="101" spans="1:11" s="232" customFormat="1" x14ac:dyDescent="0.2">
      <c r="A101" s="243"/>
      <c r="B101" s="239"/>
      <c r="C101" s="200"/>
      <c r="D101" s="200"/>
      <c r="E101" s="200"/>
      <c r="F101" s="200"/>
      <c r="G101" s="199"/>
      <c r="K101" s="190"/>
    </row>
    <row r="102" spans="1:11" s="232" customFormat="1" x14ac:dyDescent="0.2">
      <c r="A102" s="243"/>
      <c r="B102" s="242"/>
      <c r="C102" s="229"/>
      <c r="D102" s="229"/>
      <c r="E102" s="80"/>
      <c r="F102" s="80"/>
      <c r="G102" s="263"/>
    </row>
    <row r="103" spans="1:11" s="232" customFormat="1" ht="38.25" customHeight="1" x14ac:dyDescent="0.2">
      <c r="A103" s="243"/>
      <c r="B103" s="242"/>
      <c r="C103" s="229"/>
      <c r="D103" s="229"/>
      <c r="E103" s="80"/>
      <c r="F103" s="80"/>
      <c r="G103" s="263"/>
      <c r="H103" s="203"/>
      <c r="I103" s="203"/>
      <c r="J103" s="203"/>
    </row>
    <row r="104" spans="1:11" s="232" customFormat="1" x14ac:dyDescent="0.2">
      <c r="A104" s="243"/>
      <c r="B104" s="242"/>
      <c r="C104" s="229"/>
      <c r="D104" s="229"/>
      <c r="E104" s="80"/>
      <c r="F104" s="80"/>
      <c r="G104" s="263"/>
    </row>
    <row r="105" spans="1:11" s="232" customFormat="1" x14ac:dyDescent="0.2">
      <c r="A105" s="243"/>
      <c r="B105" s="237"/>
      <c r="C105" s="263"/>
      <c r="D105" s="237"/>
      <c r="E105" s="237"/>
      <c r="F105" s="219"/>
      <c r="G105" s="209"/>
      <c r="H105" s="203"/>
      <c r="I105" s="203"/>
      <c r="J105" s="203"/>
    </row>
    <row r="106" spans="1:11" s="232" customFormat="1" x14ac:dyDescent="0.2">
      <c r="A106" s="243"/>
      <c r="B106" s="234"/>
      <c r="G106" s="190"/>
      <c r="H106" s="203"/>
      <c r="I106" s="203"/>
      <c r="J106" s="203"/>
    </row>
    <row r="107" spans="1:11" s="232" customFormat="1" x14ac:dyDescent="0.2">
      <c r="A107" s="243"/>
      <c r="B107" s="238"/>
      <c r="C107" s="243"/>
      <c r="D107" s="241"/>
      <c r="E107" s="243"/>
      <c r="F107" s="243"/>
      <c r="G107" s="198"/>
      <c r="H107" s="203"/>
      <c r="I107" s="203"/>
      <c r="J107" s="203"/>
    </row>
    <row r="108" spans="1:11" s="232" customFormat="1" x14ac:dyDescent="0.2">
      <c r="A108" s="243"/>
      <c r="B108" s="234"/>
      <c r="G108" s="190"/>
      <c r="H108" s="203"/>
      <c r="I108" s="203"/>
      <c r="J108" s="203"/>
    </row>
    <row r="109" spans="1:11" s="232" customFormat="1" x14ac:dyDescent="0.2">
      <c r="A109" s="243"/>
      <c r="B109" s="239"/>
      <c r="C109" s="200"/>
      <c r="D109" s="200"/>
      <c r="E109" s="200"/>
      <c r="F109" s="200"/>
      <c r="G109" s="199"/>
      <c r="H109" s="203"/>
      <c r="I109" s="203"/>
      <c r="J109" s="203"/>
    </row>
    <row r="110" spans="1:11" s="232" customFormat="1" x14ac:dyDescent="0.2">
      <c r="A110" s="243"/>
      <c r="B110" s="226"/>
      <c r="C110" s="229"/>
      <c r="D110" s="229"/>
      <c r="E110" s="80"/>
      <c r="F110" s="80"/>
      <c r="G110" s="190"/>
      <c r="H110" s="203"/>
      <c r="I110" s="203"/>
      <c r="J110" s="203"/>
    </row>
    <row r="111" spans="1:11" s="232" customFormat="1" x14ac:dyDescent="0.2">
      <c r="A111" s="243"/>
      <c r="B111" s="237"/>
      <c r="C111" s="197"/>
      <c r="D111" s="233"/>
      <c r="E111" s="240"/>
      <c r="F111" s="217"/>
      <c r="G111" s="209"/>
      <c r="H111" s="203"/>
      <c r="I111" s="203"/>
      <c r="J111" s="203"/>
    </row>
    <row r="112" spans="1:11" s="232" customFormat="1" x14ac:dyDescent="0.2">
      <c r="A112" s="243"/>
      <c r="B112" s="248"/>
      <c r="C112" s="246"/>
      <c r="G112" s="190"/>
      <c r="H112" s="203"/>
      <c r="I112" s="203"/>
      <c r="J112" s="203"/>
    </row>
    <row r="113" spans="1:10" s="232" customFormat="1" x14ac:dyDescent="0.2">
      <c r="A113" s="243"/>
      <c r="B113" s="246"/>
      <c r="C113" s="246"/>
      <c r="D113" s="243"/>
      <c r="G113" s="190"/>
    </row>
    <row r="114" spans="1:10" s="232" customFormat="1" ht="30.75" customHeight="1" x14ac:dyDescent="0.2">
      <c r="A114" s="243"/>
      <c r="B114" s="249"/>
      <c r="C114" s="249"/>
      <c r="D114" s="206"/>
      <c r="E114" s="215"/>
      <c r="F114" s="240"/>
      <c r="G114" s="263"/>
    </row>
    <row r="115" spans="1:10" s="232" customFormat="1" x14ac:dyDescent="0.2">
      <c r="A115" s="243"/>
      <c r="B115" s="239"/>
      <c r="C115" s="200"/>
      <c r="D115" s="200"/>
      <c r="E115" s="200"/>
      <c r="F115" s="200"/>
      <c r="G115" s="199"/>
    </row>
    <row r="116" spans="1:10" s="232" customFormat="1" x14ac:dyDescent="0.2">
      <c r="A116" s="243"/>
      <c r="B116" s="242"/>
      <c r="C116" s="229"/>
      <c r="D116" s="229"/>
      <c r="E116" s="80"/>
      <c r="F116" s="80"/>
      <c r="G116" s="263"/>
      <c r="H116" s="203"/>
      <c r="I116" s="203"/>
      <c r="J116" s="203"/>
    </row>
    <row r="117" spans="1:10" s="232" customFormat="1" x14ac:dyDescent="0.2">
      <c r="A117" s="243"/>
      <c r="B117" s="242"/>
      <c r="C117" s="229"/>
      <c r="D117" s="229"/>
      <c r="E117" s="80"/>
      <c r="F117" s="80"/>
      <c r="G117" s="263"/>
      <c r="H117" s="203"/>
      <c r="I117" s="203"/>
      <c r="J117" s="203"/>
    </row>
    <row r="118" spans="1:10" s="232" customFormat="1" x14ac:dyDescent="0.2">
      <c r="A118" s="243"/>
      <c r="B118" s="242"/>
      <c r="C118" s="229"/>
      <c r="D118" s="229"/>
      <c r="E118" s="80"/>
      <c r="F118" s="80"/>
      <c r="G118" s="263"/>
      <c r="H118" s="203"/>
      <c r="I118" s="203"/>
      <c r="J118" s="203"/>
    </row>
    <row r="119" spans="1:10" s="232" customFormat="1" x14ac:dyDescent="0.2">
      <c r="A119" s="243"/>
      <c r="B119" s="242"/>
      <c r="C119" s="229"/>
      <c r="D119" s="229"/>
      <c r="E119" s="80"/>
      <c r="F119" s="80"/>
      <c r="G119" s="263"/>
      <c r="H119" s="203"/>
      <c r="I119" s="203"/>
      <c r="J119" s="203"/>
    </row>
    <row r="120" spans="1:10" s="232" customFormat="1" x14ac:dyDescent="0.2">
      <c r="A120" s="243"/>
      <c r="B120" s="242"/>
      <c r="C120" s="229"/>
      <c r="D120" s="229"/>
      <c r="E120" s="80"/>
      <c r="F120" s="80"/>
      <c r="G120" s="263"/>
      <c r="H120" s="203"/>
      <c r="I120" s="203"/>
      <c r="J120" s="203"/>
    </row>
    <row r="121" spans="1:10" s="232" customFormat="1" x14ac:dyDescent="0.2">
      <c r="A121" s="243"/>
      <c r="B121" s="242"/>
      <c r="C121" s="229"/>
      <c r="D121" s="233"/>
      <c r="E121" s="80"/>
      <c r="F121" s="80"/>
      <c r="G121" s="263"/>
      <c r="H121" s="203"/>
      <c r="I121" s="203"/>
      <c r="J121" s="203"/>
    </row>
    <row r="122" spans="1:10" s="232" customFormat="1" x14ac:dyDescent="0.2">
      <c r="A122" s="243"/>
      <c r="B122" s="242"/>
      <c r="C122" s="229"/>
      <c r="D122" s="229"/>
      <c r="E122" s="80"/>
      <c r="F122" s="80"/>
      <c r="G122" s="263"/>
      <c r="H122" s="203"/>
      <c r="I122" s="203"/>
      <c r="J122" s="203"/>
    </row>
    <row r="123" spans="1:10" s="232" customFormat="1" x14ac:dyDescent="0.2">
      <c r="A123" s="243"/>
      <c r="B123" s="237"/>
      <c r="C123" s="263"/>
      <c r="D123" s="240"/>
      <c r="E123" s="240"/>
      <c r="F123" s="217"/>
      <c r="G123" s="208"/>
      <c r="H123" s="203"/>
      <c r="I123" s="203"/>
      <c r="J123" s="203"/>
    </row>
    <row r="124" spans="1:10" s="232" customFormat="1" x14ac:dyDescent="0.2">
      <c r="A124" s="243"/>
      <c r="B124" s="237"/>
      <c r="G124" s="190"/>
      <c r="H124" s="203"/>
      <c r="I124" s="203"/>
      <c r="J124" s="203"/>
    </row>
    <row r="125" spans="1:10" s="243" customFormat="1" x14ac:dyDescent="0.2">
      <c r="B125" s="238"/>
      <c r="C125" s="240"/>
      <c r="D125" s="245"/>
      <c r="E125" s="232"/>
      <c r="F125" s="232"/>
      <c r="G125" s="190"/>
      <c r="H125" s="243">
        <f>G133/5</f>
        <v>0</v>
      </c>
    </row>
    <row r="126" spans="1:10" s="232" customFormat="1" x14ac:dyDescent="0.2">
      <c r="A126" s="243"/>
      <c r="B126" s="239"/>
      <c r="C126" s="200"/>
      <c r="D126" s="200"/>
      <c r="E126" s="200"/>
      <c r="F126" s="200"/>
      <c r="G126" s="199"/>
    </row>
    <row r="127" spans="1:10" s="232" customFormat="1" x14ac:dyDescent="0.2">
      <c r="A127" s="243"/>
      <c r="B127" s="237"/>
      <c r="C127" s="197"/>
      <c r="D127" s="233"/>
      <c r="E127" s="215"/>
      <c r="F127" s="240"/>
      <c r="G127" s="263"/>
    </row>
    <row r="128" spans="1:10" s="232" customFormat="1" x14ac:dyDescent="0.2">
      <c r="A128" s="243"/>
      <c r="B128" s="237"/>
      <c r="C128" s="197"/>
      <c r="D128" s="233"/>
      <c r="E128" s="215"/>
      <c r="F128" s="240"/>
      <c r="G128" s="263"/>
      <c r="H128" s="203"/>
      <c r="I128" s="203"/>
      <c r="J128" s="203"/>
    </row>
    <row r="129" spans="1:10" s="232" customFormat="1" x14ac:dyDescent="0.2">
      <c r="A129" s="243"/>
      <c r="B129" s="237"/>
      <c r="C129" s="197"/>
      <c r="D129" s="233"/>
      <c r="E129" s="215"/>
      <c r="F129" s="240"/>
      <c r="G129" s="263"/>
      <c r="H129" s="203"/>
      <c r="I129" s="203"/>
      <c r="J129" s="203"/>
    </row>
    <row r="130" spans="1:10" s="232" customFormat="1" x14ac:dyDescent="0.2">
      <c r="A130" s="243"/>
      <c r="B130" s="237"/>
      <c r="C130" s="197"/>
      <c r="D130" s="233"/>
      <c r="E130" s="215"/>
      <c r="F130" s="240"/>
      <c r="G130" s="263"/>
      <c r="H130" s="203"/>
      <c r="I130" s="203"/>
      <c r="J130" s="203"/>
    </row>
    <row r="131" spans="1:10" s="232" customFormat="1" x14ac:dyDescent="0.2">
      <c r="A131" s="243"/>
      <c r="B131" s="237"/>
      <c r="C131" s="197"/>
      <c r="D131" s="233"/>
      <c r="E131" s="215"/>
      <c r="F131" s="240"/>
      <c r="G131" s="263"/>
      <c r="H131" s="203"/>
      <c r="I131" s="203"/>
      <c r="J131" s="203"/>
    </row>
    <row r="132" spans="1:10" s="232" customFormat="1" x14ac:dyDescent="0.2">
      <c r="A132" s="243"/>
      <c r="B132" s="237"/>
      <c r="C132" s="197"/>
      <c r="D132" s="233"/>
      <c r="E132" s="215"/>
      <c r="F132" s="240"/>
      <c r="G132" s="263"/>
      <c r="H132" s="203"/>
      <c r="I132" s="203"/>
      <c r="J132" s="203"/>
    </row>
    <row r="133" spans="1:10" s="243" customFormat="1" ht="36" customHeight="1" x14ac:dyDescent="0.2">
      <c r="B133" s="237"/>
      <c r="C133" s="263"/>
      <c r="D133" s="240"/>
      <c r="E133" s="240"/>
      <c r="F133" s="217"/>
      <c r="G133" s="208"/>
    </row>
    <row r="134" spans="1:10" s="232" customFormat="1" x14ac:dyDescent="0.2">
      <c r="A134" s="243"/>
      <c r="B134" s="237"/>
      <c r="C134" s="263"/>
      <c r="D134" s="240"/>
      <c r="E134" s="240"/>
      <c r="F134" s="217"/>
      <c r="G134" s="208"/>
    </row>
    <row r="135" spans="1:10" s="232" customFormat="1" x14ac:dyDescent="0.2">
      <c r="A135" s="243"/>
      <c r="B135" s="234"/>
      <c r="G135" s="190"/>
      <c r="H135" s="203"/>
      <c r="I135" s="203"/>
      <c r="J135" s="203"/>
    </row>
    <row r="136" spans="1:10" s="232" customFormat="1" x14ac:dyDescent="0.2">
      <c r="A136" s="243"/>
      <c r="B136" s="238"/>
      <c r="C136" s="246"/>
      <c r="D136" s="243"/>
      <c r="E136" s="243"/>
      <c r="F136" s="243"/>
      <c r="G136" s="198"/>
      <c r="H136" s="203"/>
      <c r="I136" s="203"/>
      <c r="J136" s="203"/>
    </row>
    <row r="137" spans="1:10" s="232" customFormat="1" x14ac:dyDescent="0.2">
      <c r="A137" s="243"/>
      <c r="B137" s="239"/>
      <c r="C137" s="200"/>
      <c r="D137" s="200"/>
      <c r="E137" s="200"/>
      <c r="F137" s="200"/>
      <c r="G137" s="199"/>
      <c r="H137" s="203"/>
      <c r="I137" s="203"/>
      <c r="J137" s="203"/>
    </row>
    <row r="138" spans="1:10" s="232" customFormat="1" x14ac:dyDescent="0.2">
      <c r="A138" s="243"/>
      <c r="B138" s="237"/>
      <c r="C138" s="263"/>
      <c r="D138" s="233"/>
      <c r="E138" s="215"/>
      <c r="F138" s="240"/>
      <c r="G138" s="207"/>
      <c r="H138" s="203"/>
      <c r="I138" s="203"/>
      <c r="J138" s="203"/>
    </row>
    <row r="139" spans="1:10" s="243" customFormat="1" x14ac:dyDescent="0.2">
      <c r="B139" s="237"/>
      <c r="C139" s="197"/>
      <c r="D139" s="233"/>
      <c r="E139" s="215"/>
      <c r="F139" s="240"/>
      <c r="G139" s="207"/>
      <c r="H139" s="189"/>
      <c r="I139" s="189"/>
      <c r="J139" s="189"/>
    </row>
    <row r="140" spans="1:10" s="232" customFormat="1" x14ac:dyDescent="0.2">
      <c r="A140" s="243"/>
      <c r="B140" s="237"/>
      <c r="C140" s="197"/>
      <c r="D140" s="240"/>
      <c r="E140" s="215"/>
      <c r="F140" s="240"/>
      <c r="G140" s="207"/>
    </row>
    <row r="141" spans="1:10" s="232" customFormat="1" x14ac:dyDescent="0.2">
      <c r="A141" s="243"/>
      <c r="B141" s="237"/>
      <c r="C141" s="197"/>
      <c r="D141" s="240"/>
      <c r="E141" s="215"/>
      <c r="F141" s="240"/>
      <c r="G141" s="207"/>
      <c r="H141" s="203"/>
      <c r="I141" s="203"/>
      <c r="J141" s="203"/>
    </row>
    <row r="142" spans="1:10" s="232" customFormat="1" x14ac:dyDescent="0.2">
      <c r="A142" s="243"/>
      <c r="B142" s="237"/>
      <c r="C142" s="263"/>
      <c r="D142" s="240"/>
      <c r="E142" s="240"/>
      <c r="F142" s="217"/>
      <c r="G142" s="208"/>
      <c r="H142" s="188"/>
      <c r="I142" s="203"/>
      <c r="J142" s="203"/>
    </row>
    <row r="143" spans="1:10" s="232" customFormat="1" x14ac:dyDescent="0.2">
      <c r="A143" s="243"/>
      <c r="B143" s="234"/>
      <c r="G143" s="190"/>
      <c r="H143" s="187"/>
      <c r="I143" s="187"/>
      <c r="J143" s="187"/>
    </row>
    <row r="144" spans="1:10" s="243" customFormat="1" x14ac:dyDescent="0.2">
      <c r="B144" s="238"/>
      <c r="C144" s="246"/>
      <c r="D144" s="426"/>
      <c r="E144" s="426"/>
      <c r="F144" s="426"/>
      <c r="G144" s="426"/>
    </row>
    <row r="145" spans="1:10" s="232" customFormat="1" x14ac:dyDescent="0.2">
      <c r="A145" s="243"/>
      <c r="B145" s="239"/>
      <c r="C145" s="200"/>
      <c r="D145" s="200"/>
      <c r="E145" s="200"/>
      <c r="F145" s="200"/>
      <c r="G145" s="199"/>
      <c r="H145" s="203"/>
      <c r="I145" s="203"/>
      <c r="J145" s="203"/>
    </row>
    <row r="146" spans="1:10" s="232" customFormat="1" x14ac:dyDescent="0.2">
      <c r="A146" s="243"/>
      <c r="B146" s="237"/>
      <c r="C146" s="197"/>
      <c r="D146" s="233"/>
      <c r="E146" s="215"/>
      <c r="F146" s="240"/>
      <c r="G146" s="263"/>
      <c r="H146" s="203"/>
      <c r="I146" s="203"/>
      <c r="J146" s="203"/>
    </row>
    <row r="147" spans="1:10" s="232" customFormat="1" x14ac:dyDescent="0.2">
      <c r="A147" s="243"/>
      <c r="B147" s="237"/>
      <c r="C147" s="197"/>
      <c r="D147" s="233"/>
      <c r="E147" s="215"/>
      <c r="F147" s="240"/>
      <c r="G147" s="263"/>
      <c r="H147" s="203"/>
      <c r="I147" s="203"/>
      <c r="J147" s="203"/>
    </row>
    <row r="148" spans="1:10" s="232" customFormat="1" x14ac:dyDescent="0.2">
      <c r="A148" s="243"/>
      <c r="B148" s="237"/>
      <c r="C148" s="263"/>
      <c r="D148" s="240"/>
      <c r="E148" s="240"/>
      <c r="F148" s="217"/>
      <c r="G148" s="208"/>
      <c r="H148" s="203"/>
      <c r="I148" s="203"/>
      <c r="J148" s="203"/>
    </row>
    <row r="149" spans="1:10" s="232" customFormat="1" x14ac:dyDescent="0.2">
      <c r="A149" s="243"/>
      <c r="B149" s="237"/>
      <c r="C149" s="197"/>
      <c r="D149" s="233"/>
      <c r="E149" s="215"/>
      <c r="F149" s="240"/>
      <c r="G149" s="263"/>
      <c r="H149" s="203"/>
      <c r="I149" s="203"/>
      <c r="J149" s="203"/>
    </row>
    <row r="150" spans="1:10" s="232" customFormat="1" x14ac:dyDescent="0.2">
      <c r="A150" s="243"/>
      <c r="B150" s="238"/>
      <c r="C150" s="243"/>
      <c r="D150" s="243"/>
      <c r="E150" s="243"/>
      <c r="F150" s="243"/>
      <c r="G150" s="198"/>
      <c r="H150" s="203"/>
      <c r="I150" s="203"/>
      <c r="J150" s="203"/>
    </row>
    <row r="151" spans="1:10" s="232" customFormat="1" x14ac:dyDescent="0.2">
      <c r="A151" s="243"/>
      <c r="B151" s="239"/>
      <c r="C151" s="200"/>
      <c r="D151" s="200"/>
      <c r="E151" s="200"/>
      <c r="F151" s="200"/>
      <c r="G151" s="199"/>
      <c r="H151" s="203"/>
      <c r="I151" s="203"/>
      <c r="J151" s="203"/>
    </row>
    <row r="152" spans="1:10" s="232" customFormat="1" x14ac:dyDescent="0.2">
      <c r="A152" s="243"/>
      <c r="B152" s="237"/>
      <c r="C152" s="197"/>
      <c r="D152" s="233"/>
      <c r="E152" s="215"/>
      <c r="F152" s="240"/>
      <c r="G152" s="263"/>
      <c r="H152" s="188"/>
      <c r="I152" s="203"/>
      <c r="J152" s="203"/>
    </row>
    <row r="153" spans="1:10" s="232" customFormat="1" x14ac:dyDescent="0.2">
      <c r="A153" s="243"/>
      <c r="B153" s="237"/>
      <c r="C153" s="263"/>
      <c r="D153" s="240"/>
      <c r="E153" s="240"/>
      <c r="F153" s="217"/>
      <c r="G153" s="208"/>
      <c r="H153" s="188"/>
      <c r="I153" s="203"/>
      <c r="J153" s="203"/>
    </row>
    <row r="154" spans="1:10" s="243" customFormat="1" x14ac:dyDescent="0.2">
      <c r="B154" s="234"/>
      <c r="C154" s="232"/>
      <c r="D154" s="232"/>
      <c r="E154" s="232"/>
      <c r="F154" s="232"/>
      <c r="G154" s="190"/>
      <c r="H154" s="212"/>
      <c r="I154" s="251"/>
      <c r="J154" s="251"/>
    </row>
    <row r="155" spans="1:10" s="232" customFormat="1" x14ac:dyDescent="0.2">
      <c r="A155" s="243"/>
      <c r="B155" s="228"/>
      <c r="C155" s="243"/>
      <c r="D155" s="243"/>
      <c r="E155" s="243"/>
      <c r="F155" s="243"/>
      <c r="G155" s="198"/>
      <c r="H155" s="188"/>
      <c r="I155" s="203"/>
      <c r="J155" s="203"/>
    </row>
    <row r="156" spans="1:10" s="232" customFormat="1" x14ac:dyDescent="0.2">
      <c r="A156" s="243"/>
      <c r="B156" s="239"/>
      <c r="C156" s="200"/>
      <c r="D156" s="200"/>
      <c r="E156" s="200"/>
      <c r="F156" s="200"/>
      <c r="G156" s="199"/>
      <c r="H156" s="188"/>
      <c r="I156" s="203"/>
      <c r="J156" s="203"/>
    </row>
    <row r="157" spans="1:10" s="232" customFormat="1" x14ac:dyDescent="0.2">
      <c r="A157" s="243"/>
      <c r="B157" s="242"/>
      <c r="C157" s="229"/>
      <c r="D157" s="229"/>
      <c r="E157" s="79"/>
      <c r="F157" s="80"/>
      <c r="G157" s="78"/>
      <c r="H157" s="188"/>
      <c r="I157" s="203"/>
      <c r="J157" s="203"/>
    </row>
    <row r="158" spans="1:10" s="232" customFormat="1" x14ac:dyDescent="0.2">
      <c r="A158" s="243"/>
      <c r="B158" s="242"/>
      <c r="C158" s="229"/>
      <c r="D158" s="229"/>
      <c r="E158" s="80"/>
      <c r="F158" s="80"/>
      <c r="G158" s="78"/>
      <c r="H158" s="188"/>
      <c r="I158" s="203"/>
      <c r="J158" s="203"/>
    </row>
    <row r="159" spans="1:10" s="232" customFormat="1" x14ac:dyDescent="0.2">
      <c r="A159" s="243"/>
      <c r="B159" s="242"/>
      <c r="C159" s="229"/>
      <c r="D159" s="229"/>
      <c r="E159" s="80"/>
      <c r="F159" s="80"/>
      <c r="G159" s="78"/>
      <c r="H159" s="188"/>
      <c r="I159" s="203"/>
      <c r="J159" s="203"/>
    </row>
    <row r="160" spans="1:10" s="232" customFormat="1" x14ac:dyDescent="0.2">
      <c r="A160" s="243"/>
      <c r="B160" s="242"/>
      <c r="C160" s="229"/>
      <c r="D160" s="229"/>
      <c r="E160" s="80"/>
      <c r="F160" s="80"/>
      <c r="G160" s="78"/>
      <c r="H160" s="188"/>
      <c r="I160" s="203"/>
      <c r="J160" s="203"/>
    </row>
    <row r="161" spans="1:10" s="232" customFormat="1" x14ac:dyDescent="0.2">
      <c r="A161" s="243"/>
      <c r="B161" s="242"/>
      <c r="C161" s="229"/>
      <c r="D161" s="233"/>
      <c r="E161" s="80"/>
      <c r="F161" s="80"/>
      <c r="G161" s="78"/>
      <c r="H161" s="188"/>
      <c r="I161" s="203"/>
      <c r="J161" s="203"/>
    </row>
    <row r="162" spans="1:10" s="232" customFormat="1" x14ac:dyDescent="0.2">
      <c r="A162" s="243"/>
      <c r="B162" s="242"/>
      <c r="C162" s="229"/>
      <c r="D162" s="229"/>
      <c r="E162" s="80"/>
      <c r="F162" s="80"/>
      <c r="G162" s="78"/>
      <c r="H162" s="188"/>
      <c r="I162" s="203"/>
      <c r="J162" s="203"/>
    </row>
    <row r="163" spans="1:10" s="232" customFormat="1" x14ac:dyDescent="0.2">
      <c r="A163" s="243"/>
      <c r="B163" s="237"/>
      <c r="C163" s="263"/>
      <c r="D163" s="240"/>
      <c r="E163" s="240"/>
      <c r="F163" s="217"/>
      <c r="G163" s="208"/>
      <c r="H163" s="188"/>
      <c r="I163" s="203"/>
      <c r="J163" s="203"/>
    </row>
    <row r="164" spans="1:10" s="232" customFormat="1" x14ac:dyDescent="0.2">
      <c r="A164" s="243"/>
      <c r="B164" s="237"/>
      <c r="C164" s="263"/>
      <c r="D164" s="240"/>
      <c r="E164" s="240"/>
      <c r="F164" s="217"/>
      <c r="G164" s="208"/>
      <c r="H164" s="188"/>
      <c r="I164" s="203"/>
      <c r="J164" s="203"/>
    </row>
    <row r="165" spans="1:10" s="232" customFormat="1" x14ac:dyDescent="0.2">
      <c r="A165" s="243"/>
      <c r="B165" s="238"/>
      <c r="C165" s="243"/>
      <c r="D165" s="243"/>
      <c r="E165" s="243"/>
      <c r="F165" s="243"/>
      <c r="G165" s="198"/>
      <c r="H165" s="188"/>
      <c r="I165" s="203"/>
      <c r="J165" s="203"/>
    </row>
    <row r="166" spans="1:10" s="232" customFormat="1" x14ac:dyDescent="0.2">
      <c r="A166" s="243"/>
      <c r="B166" s="239"/>
      <c r="C166" s="200"/>
      <c r="D166" s="200"/>
      <c r="E166" s="200"/>
      <c r="F166" s="200"/>
      <c r="G166" s="199"/>
      <c r="H166" s="188"/>
      <c r="I166" s="203"/>
      <c r="J166" s="203"/>
    </row>
    <row r="167" spans="1:10" s="232" customFormat="1" x14ac:dyDescent="0.2">
      <c r="A167" s="243"/>
      <c r="B167" s="242"/>
      <c r="C167" s="229"/>
      <c r="D167" s="233"/>
      <c r="E167" s="215"/>
      <c r="F167" s="240"/>
      <c r="G167" s="263"/>
      <c r="H167" s="188"/>
      <c r="I167" s="203"/>
      <c r="J167" s="203"/>
    </row>
    <row r="168" spans="1:10" s="232" customFormat="1" x14ac:dyDescent="0.2">
      <c r="A168" s="243"/>
      <c r="B168" s="242"/>
      <c r="C168" s="229"/>
      <c r="D168" s="233"/>
      <c r="E168" s="215"/>
      <c r="F168" s="240"/>
      <c r="G168" s="263"/>
      <c r="H168" s="188"/>
      <c r="I168" s="203"/>
      <c r="J168" s="203"/>
    </row>
    <row r="169" spans="1:10" s="232" customFormat="1" x14ac:dyDescent="0.2">
      <c r="A169" s="243"/>
      <c r="B169" s="242"/>
      <c r="C169" s="229"/>
      <c r="D169" s="233"/>
      <c r="E169" s="215"/>
      <c r="F169" s="240"/>
      <c r="G169" s="263"/>
      <c r="H169" s="188"/>
      <c r="I169" s="203"/>
      <c r="J169" s="203"/>
    </row>
    <row r="170" spans="1:10" s="232" customFormat="1" x14ac:dyDescent="0.2">
      <c r="A170" s="243"/>
      <c r="B170" s="242"/>
      <c r="C170" s="229"/>
      <c r="D170" s="240"/>
      <c r="E170" s="215"/>
      <c r="F170" s="240"/>
      <c r="G170" s="263"/>
      <c r="H170" s="188"/>
      <c r="I170" s="203"/>
      <c r="J170" s="203"/>
    </row>
    <row r="171" spans="1:10" s="232" customFormat="1" x14ac:dyDescent="0.2">
      <c r="A171" s="243"/>
      <c r="B171" s="242"/>
      <c r="C171" s="229"/>
      <c r="D171" s="233"/>
      <c r="E171" s="215"/>
      <c r="F171" s="240"/>
      <c r="G171" s="263"/>
      <c r="H171" s="188"/>
      <c r="I171" s="203"/>
      <c r="J171" s="203"/>
    </row>
    <row r="172" spans="1:10" s="232" customFormat="1" x14ac:dyDescent="0.2">
      <c r="A172" s="243"/>
      <c r="B172" s="242"/>
      <c r="C172" s="229"/>
      <c r="D172" s="233"/>
      <c r="E172" s="215"/>
      <c r="F172" s="240"/>
      <c r="G172" s="263"/>
    </row>
    <row r="173" spans="1:10" s="232" customFormat="1" x14ac:dyDescent="0.2">
      <c r="A173" s="243"/>
      <c r="B173" s="237"/>
      <c r="C173" s="263"/>
      <c r="D173" s="240"/>
      <c r="E173" s="240"/>
      <c r="F173" s="217"/>
      <c r="G173" s="208"/>
    </row>
    <row r="174" spans="1:10" s="243" customFormat="1" x14ac:dyDescent="0.2">
      <c r="B174" s="237"/>
      <c r="C174" s="263"/>
      <c r="D174" s="240"/>
      <c r="E174" s="240"/>
      <c r="F174" s="217"/>
      <c r="G174" s="208"/>
    </row>
    <row r="175" spans="1:10" s="232" customFormat="1" x14ac:dyDescent="0.2">
      <c r="A175" s="243"/>
      <c r="B175" s="238"/>
      <c r="D175" s="243"/>
      <c r="G175" s="190"/>
    </row>
    <row r="176" spans="1:10" s="232" customFormat="1" x14ac:dyDescent="0.2">
      <c r="A176" s="243"/>
      <c r="B176" s="239"/>
      <c r="C176" s="200"/>
      <c r="D176" s="200"/>
      <c r="E176" s="200"/>
      <c r="F176" s="200"/>
      <c r="G176" s="199"/>
    </row>
    <row r="177" spans="1:7" s="232" customFormat="1" x14ac:dyDescent="0.2">
      <c r="A177" s="243"/>
      <c r="B177" s="242"/>
      <c r="C177" s="229"/>
      <c r="D177" s="233"/>
      <c r="E177" s="215"/>
      <c r="F177" s="240"/>
      <c r="G177" s="263"/>
    </row>
    <row r="178" spans="1:7" s="232" customFormat="1" x14ac:dyDescent="0.2">
      <c r="A178" s="243"/>
      <c r="B178" s="237"/>
      <c r="C178" s="197"/>
      <c r="D178" s="233"/>
      <c r="E178" s="215"/>
      <c r="F178" s="240"/>
      <c r="G178" s="263"/>
    </row>
    <row r="179" spans="1:7" s="232" customFormat="1" x14ac:dyDescent="0.2">
      <c r="A179" s="243"/>
      <c r="B179" s="237"/>
      <c r="C179" s="197"/>
      <c r="D179" s="233"/>
      <c r="E179" s="215"/>
      <c r="F179" s="240"/>
      <c r="G179" s="263"/>
    </row>
    <row r="180" spans="1:7" s="232" customFormat="1" x14ac:dyDescent="0.2">
      <c r="A180" s="243"/>
      <c r="B180" s="237"/>
      <c r="C180" s="197"/>
      <c r="D180" s="240"/>
      <c r="E180" s="215"/>
      <c r="F180" s="240"/>
      <c r="G180" s="263"/>
    </row>
    <row r="181" spans="1:7" s="232" customFormat="1" x14ac:dyDescent="0.2">
      <c r="A181" s="243"/>
      <c r="B181" s="237"/>
      <c r="C181" s="197"/>
      <c r="D181" s="240"/>
      <c r="E181" s="215"/>
      <c r="F181" s="240"/>
      <c r="G181" s="263"/>
    </row>
    <row r="182" spans="1:7" s="232" customFormat="1" x14ac:dyDescent="0.2">
      <c r="A182" s="243"/>
      <c r="B182" s="237"/>
      <c r="C182" s="263"/>
      <c r="D182" s="233"/>
      <c r="E182" s="215"/>
      <c r="F182" s="240"/>
      <c r="G182" s="263"/>
    </row>
    <row r="183" spans="1:7" s="243" customFormat="1" x14ac:dyDescent="0.2">
      <c r="B183" s="237"/>
      <c r="C183" s="263"/>
      <c r="D183" s="240"/>
      <c r="E183" s="240"/>
      <c r="F183" s="217"/>
      <c r="G183" s="208"/>
    </row>
    <row r="184" spans="1:7" s="232" customFormat="1" x14ac:dyDescent="0.2">
      <c r="A184" s="243"/>
      <c r="B184" s="237"/>
      <c r="C184" s="263"/>
      <c r="D184" s="240"/>
      <c r="E184" s="240"/>
      <c r="F184" s="217"/>
      <c r="G184" s="208"/>
    </row>
    <row r="185" spans="1:7" s="232" customFormat="1" x14ac:dyDescent="0.2">
      <c r="A185" s="243"/>
      <c r="B185" s="238"/>
      <c r="C185" s="243"/>
      <c r="D185" s="243"/>
      <c r="E185" s="243"/>
      <c r="F185" s="243"/>
      <c r="G185" s="198"/>
    </row>
    <row r="186" spans="1:7" s="232" customFormat="1" x14ac:dyDescent="0.2">
      <c r="A186" s="243"/>
      <c r="B186" s="239"/>
      <c r="C186" s="200"/>
      <c r="D186" s="200"/>
      <c r="E186" s="200"/>
      <c r="F186" s="200"/>
      <c r="G186" s="199"/>
    </row>
    <row r="187" spans="1:7" s="232" customFormat="1" x14ac:dyDescent="0.2">
      <c r="A187" s="243"/>
      <c r="B187" s="242"/>
      <c r="C187" s="197"/>
      <c r="D187" s="229"/>
      <c r="E187" s="80"/>
      <c r="F187" s="80"/>
      <c r="G187" s="263"/>
    </row>
    <row r="188" spans="1:7" s="232" customFormat="1" x14ac:dyDescent="0.2">
      <c r="A188" s="243"/>
      <c r="B188" s="242"/>
      <c r="C188" s="197"/>
      <c r="D188" s="229"/>
      <c r="E188" s="80"/>
      <c r="F188" s="80"/>
      <c r="G188" s="263"/>
    </row>
    <row r="189" spans="1:7" s="232" customFormat="1" x14ac:dyDescent="0.2">
      <c r="A189" s="243"/>
      <c r="B189" s="242"/>
      <c r="C189" s="197"/>
      <c r="D189" s="229"/>
      <c r="E189" s="80"/>
      <c r="F189" s="80"/>
      <c r="G189" s="263"/>
    </row>
    <row r="190" spans="1:7" s="232" customFormat="1" x14ac:dyDescent="0.2">
      <c r="A190" s="243"/>
      <c r="B190" s="242"/>
      <c r="C190" s="197"/>
      <c r="D190" s="233"/>
      <c r="E190" s="80"/>
      <c r="F190" s="80"/>
      <c r="G190" s="263"/>
    </row>
    <row r="191" spans="1:7" s="232" customFormat="1" x14ac:dyDescent="0.2">
      <c r="A191" s="243"/>
      <c r="B191" s="242"/>
      <c r="C191" s="197"/>
      <c r="D191" s="77"/>
      <c r="E191" s="80"/>
      <c r="F191" s="80"/>
      <c r="G191" s="263"/>
    </row>
    <row r="192" spans="1:7" s="232" customFormat="1" x14ac:dyDescent="0.2">
      <c r="A192" s="243"/>
      <c r="B192" s="237"/>
      <c r="C192" s="263"/>
      <c r="D192" s="240"/>
      <c r="E192" s="240"/>
      <c r="F192" s="217"/>
      <c r="G192" s="208"/>
    </row>
    <row r="193" spans="1:7" s="232" customFormat="1" x14ac:dyDescent="0.2">
      <c r="A193" s="243"/>
      <c r="B193" s="237"/>
      <c r="C193" s="263"/>
      <c r="D193" s="240"/>
      <c r="E193" s="240"/>
      <c r="F193" s="217"/>
      <c r="G193" s="208"/>
    </row>
    <row r="194" spans="1:7" s="232" customFormat="1" x14ac:dyDescent="0.2">
      <c r="A194" s="243"/>
      <c r="B194" s="238"/>
      <c r="C194" s="243"/>
      <c r="D194" s="243"/>
      <c r="E194" s="243"/>
      <c r="F194" s="243"/>
      <c r="G194" s="198"/>
    </row>
    <row r="195" spans="1:7" s="232" customFormat="1" x14ac:dyDescent="0.2">
      <c r="A195" s="243"/>
      <c r="B195" s="239"/>
      <c r="C195" s="200"/>
      <c r="D195" s="200"/>
      <c r="E195" s="200"/>
      <c r="F195" s="200"/>
      <c r="G195" s="199"/>
    </row>
    <row r="196" spans="1:7" s="232" customFormat="1" x14ac:dyDescent="0.2">
      <c r="A196" s="243"/>
      <c r="B196" s="76"/>
      <c r="C196" s="229"/>
      <c r="D196" s="81"/>
      <c r="E196" s="215"/>
      <c r="F196" s="240"/>
      <c r="G196" s="263"/>
    </row>
    <row r="197" spans="1:7" s="232" customFormat="1" x14ac:dyDescent="0.2">
      <c r="A197" s="243"/>
      <c r="B197" s="237"/>
      <c r="C197" s="197"/>
      <c r="D197" s="233"/>
      <c r="E197" s="215"/>
      <c r="F197" s="240"/>
      <c r="G197" s="263"/>
    </row>
    <row r="198" spans="1:7" s="232" customFormat="1" x14ac:dyDescent="0.2">
      <c r="A198" s="243"/>
      <c r="B198" s="237"/>
      <c r="C198" s="197"/>
      <c r="D198" s="233"/>
      <c r="E198" s="215"/>
      <c r="F198" s="240"/>
      <c r="G198" s="263"/>
    </row>
    <row r="199" spans="1:7" s="232" customFormat="1" x14ac:dyDescent="0.2">
      <c r="A199" s="243"/>
      <c r="B199" s="237"/>
      <c r="C199" s="197"/>
      <c r="D199" s="240"/>
      <c r="E199" s="215"/>
      <c r="F199" s="240"/>
      <c r="G199" s="263"/>
    </row>
    <row r="200" spans="1:7" s="232" customFormat="1" x14ac:dyDescent="0.2">
      <c r="A200" s="243"/>
      <c r="B200" s="237"/>
      <c r="C200" s="197"/>
      <c r="D200" s="240"/>
      <c r="E200" s="215"/>
      <c r="F200" s="240"/>
      <c r="G200" s="263"/>
    </row>
    <row r="201" spans="1:7" s="232" customFormat="1" x14ac:dyDescent="0.2">
      <c r="A201" s="243"/>
      <c r="B201" s="237"/>
      <c r="C201" s="263"/>
      <c r="D201" s="233"/>
      <c r="E201" s="215"/>
      <c r="F201" s="240"/>
      <c r="G201" s="263"/>
    </row>
    <row r="202" spans="1:7" s="232" customFormat="1" x14ac:dyDescent="0.2">
      <c r="A202" s="243"/>
      <c r="B202" s="237"/>
      <c r="C202" s="263"/>
      <c r="D202" s="240"/>
      <c r="E202" s="240"/>
      <c r="F202" s="217"/>
      <c r="G202" s="208"/>
    </row>
    <row r="203" spans="1:7" s="232" customFormat="1" x14ac:dyDescent="0.2">
      <c r="A203" s="243"/>
      <c r="B203" s="237"/>
      <c r="C203" s="263"/>
      <c r="D203" s="240"/>
      <c r="E203" s="240"/>
      <c r="F203" s="217"/>
      <c r="G203" s="208"/>
    </row>
    <row r="204" spans="1:7" s="232" customFormat="1" x14ac:dyDescent="0.2">
      <c r="A204" s="243"/>
      <c r="B204" s="230"/>
      <c r="D204" s="243"/>
      <c r="G204" s="190"/>
    </row>
    <row r="205" spans="1:7" s="232" customFormat="1" x14ac:dyDescent="0.2">
      <c r="A205" s="243"/>
      <c r="B205" s="239"/>
      <c r="C205" s="200"/>
      <c r="D205" s="200"/>
      <c r="E205" s="200"/>
      <c r="F205" s="200"/>
      <c r="G205" s="199"/>
    </row>
    <row r="206" spans="1:7" s="232" customFormat="1" x14ac:dyDescent="0.2">
      <c r="A206" s="243"/>
      <c r="B206" s="242"/>
      <c r="C206" s="197"/>
      <c r="D206" s="229"/>
      <c r="E206" s="215"/>
      <c r="F206" s="240"/>
      <c r="G206" s="263"/>
    </row>
    <row r="207" spans="1:7" s="232" customFormat="1" x14ac:dyDescent="0.2">
      <c r="A207" s="243"/>
      <c r="B207" s="242"/>
      <c r="C207" s="197"/>
      <c r="D207" s="229"/>
      <c r="E207" s="215"/>
      <c r="F207" s="240"/>
      <c r="G207" s="263"/>
    </row>
    <row r="208" spans="1:7" s="232" customFormat="1" x14ac:dyDescent="0.2">
      <c r="A208" s="243"/>
      <c r="B208" s="242"/>
      <c r="C208" s="197"/>
      <c r="E208" s="215"/>
      <c r="F208" s="240"/>
      <c r="G208" s="263"/>
    </row>
    <row r="209" spans="1:10" x14ac:dyDescent="0.2">
      <c r="B209" s="242"/>
      <c r="C209" s="197"/>
      <c r="D209" s="229"/>
      <c r="E209" s="215"/>
      <c r="F209" s="240"/>
      <c r="G209" s="263"/>
    </row>
    <row r="210" spans="1:10" x14ac:dyDescent="0.2">
      <c r="B210" s="242"/>
      <c r="C210" s="197"/>
      <c r="D210" s="233"/>
      <c r="E210" s="215"/>
      <c r="F210" s="240"/>
      <c r="G210" s="263"/>
    </row>
    <row r="211" spans="1:10" x14ac:dyDescent="0.2">
      <c r="B211" s="242"/>
      <c r="C211" s="263"/>
      <c r="D211" s="229"/>
      <c r="E211" s="215"/>
      <c r="F211" s="240"/>
      <c r="G211" s="263"/>
    </row>
    <row r="212" spans="1:10" x14ac:dyDescent="0.2">
      <c r="B212" s="237"/>
      <c r="C212" s="263"/>
      <c r="D212" s="240"/>
      <c r="E212" s="240"/>
      <c r="F212" s="217"/>
      <c r="G212" s="208"/>
    </row>
    <row r="213" spans="1:10" ht="44.25" customHeight="1" x14ac:dyDescent="0.2">
      <c r="B213" s="237"/>
      <c r="C213" s="263"/>
      <c r="D213" s="240"/>
      <c r="E213" s="240"/>
      <c r="F213" s="217"/>
      <c r="G213" s="208"/>
    </row>
    <row r="214" spans="1:10" x14ac:dyDescent="0.2">
      <c r="B214" s="230"/>
      <c r="D214" s="243"/>
      <c r="E214" s="244"/>
    </row>
    <row r="215" spans="1:10" x14ac:dyDescent="0.2">
      <c r="B215" s="239"/>
      <c r="C215" s="200"/>
      <c r="D215" s="200"/>
      <c r="E215" s="200"/>
      <c r="F215" s="200"/>
      <c r="G215" s="199"/>
    </row>
    <row r="216" spans="1:10" ht="25.5" customHeight="1" x14ac:dyDescent="0.2">
      <c r="B216" s="242"/>
      <c r="C216" s="197"/>
      <c r="D216" s="77"/>
      <c r="E216" s="80"/>
      <c r="F216" s="80"/>
      <c r="G216" s="263"/>
    </row>
    <row r="217" spans="1:10" ht="25.5" customHeight="1" x14ac:dyDescent="0.2">
      <c r="B217" s="242"/>
      <c r="C217" s="197"/>
      <c r="D217" s="77"/>
      <c r="E217" s="80"/>
      <c r="F217" s="80"/>
      <c r="G217" s="263"/>
    </row>
    <row r="218" spans="1:10" x14ac:dyDescent="0.2">
      <c r="B218" s="237"/>
      <c r="C218" s="263"/>
      <c r="D218" s="240"/>
      <c r="E218" s="240"/>
      <c r="F218" s="217"/>
      <c r="G218" s="208"/>
    </row>
    <row r="219" spans="1:10" x14ac:dyDescent="0.2">
      <c r="B219" s="237"/>
      <c r="C219" s="263"/>
      <c r="D219" s="240"/>
      <c r="E219" s="240"/>
      <c r="F219" s="217"/>
      <c r="G219" s="208"/>
    </row>
    <row r="220" spans="1:10" x14ac:dyDescent="0.2">
      <c r="B220" s="237"/>
      <c r="C220" s="263"/>
      <c r="D220" s="240"/>
      <c r="E220" s="240"/>
      <c r="F220" s="217"/>
      <c r="G220" s="208"/>
    </row>
    <row r="221" spans="1:10" ht="30" customHeight="1" x14ac:dyDescent="0.2">
      <c r="A221" s="232"/>
      <c r="B221" s="227"/>
    </row>
    <row r="222" spans="1:10" x14ac:dyDescent="0.2">
      <c r="B222" s="239"/>
      <c r="C222" s="200"/>
      <c r="D222" s="200"/>
      <c r="E222" s="200"/>
      <c r="F222" s="200"/>
      <c r="G222" s="199"/>
      <c r="H222" s="203"/>
      <c r="I222" s="85"/>
      <c r="J222" s="85"/>
    </row>
    <row r="223" spans="1:10" x14ac:dyDescent="0.2">
      <c r="B223" s="75"/>
      <c r="C223" s="229"/>
      <c r="D223" s="77"/>
      <c r="E223" s="215"/>
      <c r="F223" s="240"/>
      <c r="G223" s="263"/>
      <c r="H223" s="203"/>
      <c r="I223" s="85"/>
      <c r="J223" s="85"/>
    </row>
    <row r="224" spans="1:10" x14ac:dyDescent="0.2">
      <c r="B224" s="237"/>
      <c r="C224" s="263"/>
      <c r="D224" s="240"/>
      <c r="E224" s="240"/>
      <c r="F224" s="217"/>
      <c r="G224" s="208"/>
      <c r="H224" s="203"/>
      <c r="I224" s="85"/>
      <c r="J224" s="85"/>
    </row>
    <row r="225" spans="2:10" x14ac:dyDescent="0.2">
      <c r="B225" s="237"/>
      <c r="C225" s="263"/>
      <c r="D225" s="240"/>
      <c r="E225" s="240"/>
      <c r="F225" s="217"/>
      <c r="G225" s="208"/>
      <c r="H225" s="203"/>
      <c r="I225" s="85"/>
      <c r="J225" s="85"/>
    </row>
    <row r="226" spans="2:10" x14ac:dyDescent="0.2">
      <c r="D226" s="184"/>
      <c r="E226" s="252"/>
      <c r="F226" s="252"/>
      <c r="G226" s="183"/>
      <c r="H226" s="203"/>
      <c r="I226" s="85"/>
      <c r="J226" s="85"/>
    </row>
    <row r="227" spans="2:10" x14ac:dyDescent="0.2">
      <c r="D227" s="184"/>
      <c r="E227" s="252"/>
      <c r="F227" s="252"/>
      <c r="G227" s="183"/>
      <c r="H227" s="203"/>
      <c r="I227" s="85"/>
      <c r="J227" s="85"/>
    </row>
    <row r="228" spans="2:10" x14ac:dyDescent="0.2">
      <c r="B228" s="238"/>
      <c r="C228" s="247"/>
      <c r="D228" s="243"/>
    </row>
    <row r="229" spans="2:10" x14ac:dyDescent="0.2">
      <c r="B229" s="228"/>
      <c r="D229" s="243"/>
    </row>
    <row r="230" spans="2:10" x14ac:dyDescent="0.2">
      <c r="B230" s="239"/>
      <c r="C230" s="200"/>
      <c r="D230" s="200"/>
      <c r="E230" s="200"/>
      <c r="F230" s="200"/>
      <c r="G230" s="199"/>
    </row>
    <row r="231" spans="2:10" ht="28.5" customHeight="1" x14ac:dyDescent="0.2">
      <c r="B231" s="226"/>
      <c r="C231" s="229"/>
      <c r="D231" s="233"/>
      <c r="E231" s="215"/>
      <c r="F231" s="240"/>
      <c r="G231" s="263"/>
    </row>
    <row r="232" spans="2:10" x14ac:dyDescent="0.2">
      <c r="B232" s="237"/>
      <c r="C232" s="263"/>
      <c r="D232" s="240"/>
      <c r="E232" s="240"/>
      <c r="F232" s="217"/>
      <c r="G232" s="208"/>
    </row>
    <row r="235" spans="2:10" x14ac:dyDescent="0.2">
      <c r="D235" s="184"/>
      <c r="E235" s="252"/>
      <c r="F235" s="252"/>
      <c r="G235" s="183"/>
    </row>
    <row r="236" spans="2:10" x14ac:dyDescent="0.2">
      <c r="B236" s="248"/>
      <c r="C236" s="246"/>
      <c r="D236" s="246"/>
      <c r="E236" s="246"/>
    </row>
    <row r="237" spans="2:10" x14ac:dyDescent="0.2">
      <c r="B237" s="248"/>
      <c r="C237" s="246"/>
      <c r="D237" s="246"/>
    </row>
    <row r="238" spans="2:10" x14ac:dyDescent="0.2">
      <c r="B238" s="248"/>
      <c r="C238" s="246"/>
      <c r="D238" s="184"/>
      <c r="E238" s="252"/>
      <c r="F238" s="252"/>
      <c r="G238" s="183"/>
    </row>
    <row r="239" spans="2:10" x14ac:dyDescent="0.2">
      <c r="B239" s="248"/>
      <c r="C239" s="246"/>
      <c r="D239" s="243"/>
    </row>
    <row r="240" spans="2:10" x14ac:dyDescent="0.2">
      <c r="B240" s="245"/>
      <c r="D240" s="243"/>
    </row>
    <row r="241" spans="2:10" x14ac:dyDescent="0.2">
      <c r="B241" s="239"/>
      <c r="C241" s="200"/>
      <c r="D241" s="200"/>
      <c r="E241" s="200"/>
      <c r="F241" s="200"/>
      <c r="G241" s="199"/>
    </row>
    <row r="242" spans="2:10" x14ac:dyDescent="0.2">
      <c r="B242" s="237"/>
      <c r="C242" s="197"/>
      <c r="D242" s="233"/>
      <c r="E242" s="215"/>
      <c r="F242" s="240"/>
      <c r="G242" s="263"/>
    </row>
    <row r="243" spans="2:10" x14ac:dyDescent="0.2">
      <c r="B243" s="237"/>
      <c r="C243" s="197"/>
      <c r="D243" s="233"/>
      <c r="E243" s="215"/>
      <c r="F243" s="240"/>
      <c r="G243" s="263"/>
    </row>
    <row r="244" spans="2:10" x14ac:dyDescent="0.2">
      <c r="B244" s="237"/>
      <c r="C244" s="197"/>
      <c r="D244" s="233"/>
      <c r="E244" s="215"/>
      <c r="F244" s="240"/>
      <c r="G244" s="263"/>
    </row>
    <row r="245" spans="2:10" x14ac:dyDescent="0.2">
      <c r="B245" s="237"/>
      <c r="C245" s="197"/>
      <c r="D245" s="240"/>
      <c r="E245" s="215"/>
      <c r="F245" s="240"/>
      <c r="G245" s="263"/>
    </row>
    <row r="246" spans="2:10" x14ac:dyDescent="0.2">
      <c r="B246" s="237"/>
      <c r="C246" s="197"/>
      <c r="D246" s="240"/>
      <c r="E246" s="215"/>
      <c r="F246" s="240"/>
      <c r="G246" s="263"/>
    </row>
    <row r="247" spans="2:10" x14ac:dyDescent="0.2">
      <c r="B247" s="237"/>
      <c r="C247" s="197"/>
      <c r="D247" s="233"/>
      <c r="E247" s="215"/>
      <c r="F247" s="240"/>
      <c r="G247" s="263"/>
    </row>
    <row r="248" spans="2:10" x14ac:dyDescent="0.2">
      <c r="B248" s="237"/>
      <c r="C248" s="263"/>
      <c r="D248" s="240"/>
      <c r="E248" s="240"/>
      <c r="F248" s="217"/>
      <c r="G248" s="208"/>
    </row>
    <row r="250" spans="2:10" x14ac:dyDescent="0.2">
      <c r="H250" s="203"/>
      <c r="I250" s="85"/>
      <c r="J250" s="85"/>
    </row>
    <row r="252" spans="2:10" x14ac:dyDescent="0.2">
      <c r="B252" s="248"/>
      <c r="C252" s="246"/>
      <c r="D252" s="243"/>
    </row>
    <row r="253" spans="2:10" x14ac:dyDescent="0.2">
      <c r="B253" s="239"/>
      <c r="C253" s="200"/>
      <c r="D253" s="200"/>
      <c r="E253" s="200"/>
      <c r="F253" s="200"/>
      <c r="G253" s="199"/>
    </row>
    <row r="254" spans="2:10" x14ac:dyDescent="0.2">
      <c r="B254" s="231"/>
      <c r="C254" s="197"/>
      <c r="D254" s="233"/>
      <c r="E254" s="215"/>
      <c r="F254" s="240"/>
      <c r="G254" s="263"/>
    </row>
    <row r="255" spans="2:10" x14ac:dyDescent="0.2">
      <c r="B255" s="237"/>
      <c r="C255" s="197"/>
      <c r="D255" s="233"/>
      <c r="E255" s="215"/>
      <c r="F255" s="240"/>
      <c r="G255" s="263"/>
    </row>
    <row r="256" spans="2:10" x14ac:dyDescent="0.2">
      <c r="B256" s="237"/>
      <c r="C256" s="197"/>
      <c r="D256" s="240"/>
      <c r="E256" s="215"/>
      <c r="F256" s="240"/>
      <c r="G256" s="263"/>
    </row>
    <row r="257" spans="1:7" x14ac:dyDescent="0.2">
      <c r="B257" s="237"/>
      <c r="C257" s="197"/>
      <c r="D257" s="240"/>
      <c r="E257" s="215"/>
      <c r="F257" s="240"/>
      <c r="G257" s="263"/>
    </row>
    <row r="258" spans="1:7" x14ac:dyDescent="0.2">
      <c r="B258" s="237"/>
      <c r="C258" s="197"/>
      <c r="D258" s="240"/>
      <c r="E258" s="215"/>
      <c r="F258" s="240"/>
      <c r="G258" s="263"/>
    </row>
    <row r="259" spans="1:7" x14ac:dyDescent="0.2">
      <c r="B259" s="237"/>
      <c r="C259" s="197"/>
      <c r="D259" s="240"/>
      <c r="E259" s="215"/>
      <c r="F259" s="240"/>
      <c r="G259" s="263"/>
    </row>
    <row r="260" spans="1:7" x14ac:dyDescent="0.2">
      <c r="B260" s="237"/>
      <c r="C260" s="197"/>
      <c r="D260" s="240"/>
      <c r="E260" s="215"/>
      <c r="F260" s="240"/>
      <c r="G260" s="263"/>
    </row>
    <row r="261" spans="1:7" x14ac:dyDescent="0.2">
      <c r="B261" s="237"/>
      <c r="C261" s="197"/>
      <c r="D261" s="240"/>
      <c r="E261" s="215"/>
      <c r="F261" s="240"/>
      <c r="G261" s="263"/>
    </row>
    <row r="262" spans="1:7" x14ac:dyDescent="0.2">
      <c r="B262" s="236"/>
      <c r="C262" s="263"/>
      <c r="D262" s="240"/>
    </row>
    <row r="263" spans="1:7" x14ac:dyDescent="0.2">
      <c r="B263" s="237"/>
      <c r="C263" s="197"/>
      <c r="D263" s="233"/>
      <c r="E263" s="215"/>
      <c r="F263" s="240"/>
      <c r="G263" s="263"/>
    </row>
    <row r="264" spans="1:7" x14ac:dyDescent="0.2">
      <c r="B264" s="237"/>
      <c r="C264" s="197"/>
      <c r="D264" s="233"/>
      <c r="E264" s="215"/>
      <c r="F264" s="240"/>
      <c r="G264" s="263"/>
    </row>
    <row r="265" spans="1:7" x14ac:dyDescent="0.2">
      <c r="B265" s="237"/>
      <c r="C265" s="197"/>
      <c r="D265" s="237"/>
      <c r="E265" s="182"/>
      <c r="F265" s="240"/>
      <c r="G265" s="263"/>
    </row>
    <row r="266" spans="1:7" x14ac:dyDescent="0.2">
      <c r="E266" s="240"/>
      <c r="F266" s="217"/>
      <c r="G266" s="208"/>
    </row>
    <row r="268" spans="1:7" x14ac:dyDescent="0.2">
      <c r="D268" s="184"/>
      <c r="E268" s="252"/>
      <c r="F268" s="252"/>
      <c r="G268" s="183"/>
    </row>
    <row r="269" spans="1:7" x14ac:dyDescent="0.2">
      <c r="B269" s="235"/>
      <c r="C269" s="247"/>
    </row>
    <row r="270" spans="1:7" x14ac:dyDescent="0.2">
      <c r="B270" s="235"/>
      <c r="C270" s="247"/>
      <c r="D270" s="243"/>
    </row>
    <row r="271" spans="1:7" x14ac:dyDescent="0.2">
      <c r="A271" s="232"/>
    </row>
    <row r="276" spans="4:7" x14ac:dyDescent="0.2">
      <c r="D276" s="252" t="s">
        <v>106</v>
      </c>
      <c r="E276" s="214"/>
      <c r="F276" s="214"/>
      <c r="G276" s="183" t="e">
        <f>G268+G226+#REF!</f>
        <v>#REF!</v>
      </c>
    </row>
  </sheetData>
  <mergeCells count="3">
    <mergeCell ref="D144:G144"/>
    <mergeCell ref="B5:D5"/>
    <mergeCell ref="B99:D9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Detailed Budget</vt:lpstr>
      <vt:lpstr>Sheet1</vt:lpstr>
      <vt:lpstr>Detailed Activities</vt:lpstr>
      <vt:lpstr>Activities Cost Breakdown</vt:lpstr>
      <vt:lpstr>Activities Breakdown Template</vt:lpstr>
      <vt:lpstr>'Detailed Budget'!Print_Area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Joshua</dc:creator>
  <cp:lastModifiedBy>Jane Mutungi</cp:lastModifiedBy>
  <cp:lastPrinted>2016-01-18T11:57:21Z</cp:lastPrinted>
  <dcterms:created xsi:type="dcterms:W3CDTF">2015-01-05T16:04:13Z</dcterms:created>
  <dcterms:modified xsi:type="dcterms:W3CDTF">2016-06-10T13:05:55Z</dcterms:modified>
</cp:coreProperties>
</file>